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nfo\OneDrive\Plocha\"/>
    </mc:Choice>
  </mc:AlternateContent>
  <bookViews>
    <workbookView xWindow="0" yWindow="0" windowWidth="0" windowHeight="0"/>
  </bookViews>
  <sheets>
    <sheet name="Rekapitulace stavby" sheetId="1" r:id="rId1"/>
    <sheet name="1 - uznatelné chodník a z..." sheetId="2" r:id="rId2"/>
    <sheet name="2 - uznatelné vedlejší ro..." sheetId="3" r:id="rId3"/>
    <sheet name="3 - neuznatelné chodník a..." sheetId="4" r:id="rId4"/>
    <sheet name="4 - neuznatelné vedlejš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uznatelné chodník a z...'!$C$123:$K$366</definedName>
    <definedName name="_xlnm.Print_Area" localSheetId="1">'1 - uznatelné chodník a z...'!$C$4:$J$39,'1 - uznatelné chodník a z...'!$C$50:$J$76,'1 - uznatelné chodník a z...'!$C$82:$J$105,'1 - uznatelné chodník a z...'!$C$111:$K$366</definedName>
    <definedName name="_xlnm.Print_Titles" localSheetId="1">'1 - uznatelné chodník a z...'!$123:$123</definedName>
    <definedName name="_xlnm._FilterDatabase" localSheetId="2" hidden="1">'2 - uznatelné vedlejší ro...'!$C$122:$K$150</definedName>
    <definedName name="_xlnm.Print_Area" localSheetId="2">'2 - uznatelné vedlejší ro...'!$C$4:$J$39,'2 - uznatelné vedlejší ro...'!$C$50:$J$76,'2 - uznatelné vedlejší ro...'!$C$82:$J$104,'2 - uznatelné vedlejší ro...'!$C$110:$K$150</definedName>
    <definedName name="_xlnm.Print_Titles" localSheetId="2">'2 - uznatelné vedlejší ro...'!$122:$122</definedName>
    <definedName name="_xlnm._FilterDatabase" localSheetId="3" hidden="1">'3 - neuznatelné chodník a...'!$C$119:$K$168</definedName>
    <definedName name="_xlnm.Print_Area" localSheetId="3">'3 - neuznatelné chodník a...'!$C$4:$J$39,'3 - neuznatelné chodník a...'!$C$50:$J$76,'3 - neuznatelné chodník a...'!$C$82:$J$101,'3 - neuznatelné chodník a...'!$C$107:$K$168</definedName>
    <definedName name="_xlnm.Print_Titles" localSheetId="3">'3 - neuznatelné chodník a...'!$119:$119</definedName>
    <definedName name="_xlnm._FilterDatabase" localSheetId="4" hidden="1">'4 - neuznatelné vedlejší ...'!$C$120:$K$136</definedName>
    <definedName name="_xlnm.Print_Area" localSheetId="4">'4 - neuznatelné vedlejší ...'!$C$4:$J$39,'4 - neuznatelné vedlejší ...'!$C$50:$J$76,'4 - neuznatelné vedlejší ...'!$C$82:$J$102,'4 - neuznatelné vedlejší ...'!$C$108:$K$136</definedName>
    <definedName name="_xlnm.Print_Titles" localSheetId="4">'4 - neuznatelné vedlejší ...'!$120:$120</definedName>
  </definedNames>
  <calcPr/>
</workbook>
</file>

<file path=xl/calcChain.xml><?xml version="1.0" encoding="utf-8"?>
<calcChain xmlns="http://schemas.openxmlformats.org/spreadsheetml/2006/main">
  <c i="5" l="1" r="J133"/>
  <c r="J122"/>
  <c r="J37"/>
  <c r="J36"/>
  <c i="1" r="AY98"/>
  <c i="5" r="J35"/>
  <c i="1" r="AX98"/>
  <c i="5" r="BI135"/>
  <c r="BH135"/>
  <c r="BG135"/>
  <c r="BF135"/>
  <c r="T135"/>
  <c r="T134"/>
  <c r="R135"/>
  <c r="R134"/>
  <c r="P135"/>
  <c r="P134"/>
  <c r="J100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97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89"/>
  <c r="E7"/>
  <c r="E111"/>
  <c i="4" r="J37"/>
  <c r="J36"/>
  <c i="1" r="AY97"/>
  <c i="4" r="J35"/>
  <c i="1" r="AX97"/>
  <c i="4"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85"/>
  <c i="3" r="J37"/>
  <c r="J36"/>
  <c i="1" r="AY96"/>
  <c i="3" r="J35"/>
  <c i="1" r="AX96"/>
  <c i="3"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T125"/>
  <c r="T124"/>
  <c r="R126"/>
  <c r="R125"/>
  <c r="R124"/>
  <c r="P126"/>
  <c r="P125"/>
  <c r="P124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117"/>
  <c r="E7"/>
  <c r="E85"/>
  <c i="2" r="J37"/>
  <c r="J36"/>
  <c i="1" r="AY95"/>
  <c i="2" r="J35"/>
  <c i="1" r="AX95"/>
  <c i="2"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J357"/>
  <c r="BK241"/>
  <c r="BK312"/>
  <c r="BK258"/>
  <c r="BK359"/>
  <c r="J207"/>
  <c r="J359"/>
  <c r="BK250"/>
  <c r="J336"/>
  <c r="J200"/>
  <c i="3" r="J134"/>
  <c i="4" r="BK143"/>
  <c r="J165"/>
  <c i="5" r="BK135"/>
  <c r="J129"/>
  <c i="2" r="J287"/>
  <c r="BK316"/>
  <c r="J224"/>
  <c r="J332"/>
  <c r="BK295"/>
  <c r="J267"/>
  <c r="BK131"/>
  <c r="BK299"/>
  <c r="J169"/>
  <c r="J303"/>
  <c r="J228"/>
  <c i="3" r="BK126"/>
  <c r="BK142"/>
  <c i="4" r="J143"/>
  <c r="J161"/>
  <c i="5" r="BK127"/>
  <c i="2" r="J345"/>
  <c r="BK163"/>
  <c r="BK169"/>
  <c r="J316"/>
  <c r="J283"/>
  <c r="J254"/>
  <c r="J195"/>
  <c r="BK345"/>
  <c r="BK135"/>
  <c r="J295"/>
  <c r="BK173"/>
  <c i="3" r="BK129"/>
  <c r="J142"/>
  <c i="4" r="BK131"/>
  <c r="J139"/>
  <c i="5" r="J131"/>
  <c i="2" r="BK245"/>
  <c r="BK155"/>
  <c r="J308"/>
  <c r="BK263"/>
  <c r="J163"/>
  <c r="BK357"/>
  <c r="BK177"/>
  <c r="BK353"/>
  <c r="J245"/>
  <c r="BK181"/>
  <c i="3" r="BK146"/>
  <c r="J132"/>
  <c r="J139"/>
  <c i="4" r="BK123"/>
  <c i="5" r="BK129"/>
  <c i="2" r="J291"/>
  <c r="J324"/>
  <c r="BK139"/>
  <c r="BK303"/>
  <c r="J271"/>
  <c r="BK224"/>
  <c r="J127"/>
  <c r="BK283"/>
  <c r="J220"/>
  <c i="3" r="J149"/>
  <c r="BK134"/>
  <c i="4" r="J135"/>
  <c r="BK135"/>
  <c i="5" r="BK131"/>
  <c i="2" r="J328"/>
  <c r="BK216"/>
  <c r="BK287"/>
  <c r="BK190"/>
  <c r="BK291"/>
  <c r="J234"/>
  <c r="J139"/>
  <c r="J341"/>
  <c r="BK200"/>
  <c r="BK207"/>
  <c r="J241"/>
  <c i="3" r="J137"/>
  <c i="4" r="BK147"/>
  <c r="BK165"/>
  <c i="2" r="J350"/>
  <c r="BK220"/>
  <c r="BK275"/>
  <c r="J173"/>
  <c r="BK320"/>
  <c r="J159"/>
  <c r="J320"/>
  <c r="J186"/>
  <c r="BK127"/>
  <c r="BK211"/>
  <c i="3" r="J144"/>
  <c r="BK137"/>
  <c i="4" r="J123"/>
  <c r="J131"/>
  <c i="5" r="BK124"/>
  <c i="2" r="BK332"/>
  <c r="BK328"/>
  <c r="J211"/>
  <c i="1" r="AS94"/>
  <c i="2" r="J190"/>
  <c r="J181"/>
  <c r="BK350"/>
  <c r="BK254"/>
  <c r="BK147"/>
  <c i="3" r="BK144"/>
  <c i="4" r="BK152"/>
  <c r="BK161"/>
  <c r="BK157"/>
  <c i="5" r="J127"/>
  <c i="2" r="J263"/>
  <c r="J363"/>
  <c r="BK271"/>
  <c r="J135"/>
  <c r="J275"/>
  <c r="BK228"/>
  <c r="BK151"/>
  <c r="BK324"/>
  <c r="BK195"/>
  <c r="J147"/>
  <c r="J216"/>
  <c r="BK143"/>
  <c i="3" r="BK149"/>
  <c r="J146"/>
  <c i="4" r="BK127"/>
  <c r="BK139"/>
  <c i="5" r="J135"/>
  <c i="2" r="BK341"/>
  <c r="J177"/>
  <c r="J204"/>
  <c r="BK336"/>
  <c r="BK279"/>
  <c r="J250"/>
  <c r="J151"/>
  <c r="J312"/>
  <c r="BK363"/>
  <c r="J279"/>
  <c r="BK186"/>
  <c i="3" r="J126"/>
  <c r="BK139"/>
  <c i="4" r="J157"/>
  <c r="J152"/>
  <c i="2" r="J299"/>
  <c r="J143"/>
  <c r="BK267"/>
  <c r="J131"/>
  <c r="BK204"/>
  <c r="J353"/>
  <c r="J258"/>
  <c r="BK159"/>
  <c r="BK308"/>
  <c r="BK234"/>
  <c r="J155"/>
  <c i="3" r="J129"/>
  <c r="BK132"/>
  <c i="4" r="J127"/>
  <c r="J147"/>
  <c i="5" r="J124"/>
  <c i="2" l="1" r="T126"/>
  <c r="R199"/>
  <c r="BK352"/>
  <c r="J352"/>
  <c r="J104"/>
  <c r="BK215"/>
  <c r="J215"/>
  <c r="J101"/>
  <c r="T352"/>
  <c r="T215"/>
  <c i="3" r="R136"/>
  <c r="R131"/>
  <c r="R123"/>
  <c i="2" r="P262"/>
  <c i="3" r="BK141"/>
  <c r="J141"/>
  <c r="J102"/>
  <c i="4" r="BK122"/>
  <c r="J122"/>
  <c r="J98"/>
  <c i="2" r="BK199"/>
  <c r="J199"/>
  <c r="J99"/>
  <c r="BK206"/>
  <c r="J206"/>
  <c r="J100"/>
  <c i="4" r="R156"/>
  <c i="2" r="T262"/>
  <c i="3" r="P141"/>
  <c i="4" r="R122"/>
  <c r="R121"/>
  <c r="R120"/>
  <c i="2" r="BK262"/>
  <c r="J262"/>
  <c r="J102"/>
  <c i="3" r="T136"/>
  <c r="T131"/>
  <c r="T123"/>
  <c i="4" r="T156"/>
  <c i="5" r="P126"/>
  <c r="P123"/>
  <c r="P121"/>
  <c i="1" r="AU98"/>
  <c i="2" r="P126"/>
  <c r="P199"/>
  <c r="T199"/>
  <c r="R206"/>
  <c r="P352"/>
  <c i="3" r="R141"/>
  <c i="4" r="T122"/>
  <c r="T121"/>
  <c r="T120"/>
  <c i="5" r="R126"/>
  <c r="R123"/>
  <c r="R121"/>
  <c i="2" r="R262"/>
  <c i="3" r="T141"/>
  <c i="4" r="BK156"/>
  <c r="J156"/>
  <c r="J100"/>
  <c i="5" r="T126"/>
  <c r="T123"/>
  <c r="T121"/>
  <c i="2" r="R126"/>
  <c r="R125"/>
  <c r="R124"/>
  <c r="P206"/>
  <c r="T206"/>
  <c r="R352"/>
  <c i="4" r="P122"/>
  <c i="5" r="BK126"/>
  <c r="J126"/>
  <c r="J99"/>
  <c i="2" r="R215"/>
  <c i="3" r="P136"/>
  <c r="P131"/>
  <c r="P123"/>
  <c i="1" r="AU96"/>
  <c i="2" r="BK126"/>
  <c r="BK125"/>
  <c r="J125"/>
  <c r="J97"/>
  <c r="P215"/>
  <c i="3" r="BK136"/>
  <c r="J136"/>
  <c r="J101"/>
  <c i="4" r="P156"/>
  <c i="3" r="BK128"/>
  <c r="J128"/>
  <c r="J99"/>
  <c r="BK148"/>
  <c r="J148"/>
  <c r="J103"/>
  <c r="BK125"/>
  <c r="J125"/>
  <c r="J98"/>
  <c r="BK131"/>
  <c r="J131"/>
  <c r="J100"/>
  <c i="5" r="BK134"/>
  <c r="J134"/>
  <c r="J101"/>
  <c i="2" r="BK349"/>
  <c r="J349"/>
  <c r="J103"/>
  <c i="4" r="BK151"/>
  <c r="J151"/>
  <c r="J99"/>
  <c i="5" r="J115"/>
  <c r="J118"/>
  <c r="BE131"/>
  <c r="F118"/>
  <c r="E85"/>
  <c r="BE135"/>
  <c r="J91"/>
  <c r="F91"/>
  <c r="BE127"/>
  <c r="BE129"/>
  <c r="BE124"/>
  <c i="4" r="J89"/>
  <c i="3" r="BK124"/>
  <c r="BK123"/>
  <c r="J123"/>
  <c r="J96"/>
  <c i="4" r="J91"/>
  <c r="BE123"/>
  <c r="BE165"/>
  <c r="BE139"/>
  <c r="BE152"/>
  <c r="E110"/>
  <c r="F117"/>
  <c r="BE135"/>
  <c r="J92"/>
  <c r="BE147"/>
  <c r="BE161"/>
  <c r="BE131"/>
  <c r="BE157"/>
  <c r="F91"/>
  <c r="BE127"/>
  <c r="BE143"/>
  <c i="3" r="J119"/>
  <c r="BE144"/>
  <c r="E113"/>
  <c r="BE132"/>
  <c r="BE137"/>
  <c r="F119"/>
  <c r="BE142"/>
  <c r="F92"/>
  <c r="BE139"/>
  <c r="BE126"/>
  <c r="BE146"/>
  <c r="J89"/>
  <c r="BE134"/>
  <c r="J92"/>
  <c r="BE129"/>
  <c r="BE149"/>
  <c i="2" r="BE228"/>
  <c r="E85"/>
  <c r="F91"/>
  <c r="BE135"/>
  <c r="BE139"/>
  <c r="BE195"/>
  <c r="BE204"/>
  <c r="BE250"/>
  <c r="BE291"/>
  <c r="BE299"/>
  <c r="BE312"/>
  <c r="BE324"/>
  <c r="BE328"/>
  <c r="BE341"/>
  <c r="BE353"/>
  <c r="BE359"/>
  <c r="F92"/>
  <c r="J120"/>
  <c r="BE131"/>
  <c r="BE155"/>
  <c r="BE216"/>
  <c r="BE245"/>
  <c r="BE271"/>
  <c r="BE275"/>
  <c r="BE279"/>
  <c r="BE295"/>
  <c r="BE336"/>
  <c r="J89"/>
  <c r="BE143"/>
  <c r="BE159"/>
  <c r="BE163"/>
  <c r="BE169"/>
  <c r="BE177"/>
  <c r="BE181"/>
  <c r="BE190"/>
  <c r="BE224"/>
  <c r="BE241"/>
  <c r="BE254"/>
  <c r="BE258"/>
  <c r="BE287"/>
  <c r="BE308"/>
  <c r="BE332"/>
  <c r="BE345"/>
  <c r="BE357"/>
  <c r="BE363"/>
  <c r="J92"/>
  <c r="BE127"/>
  <c r="BE147"/>
  <c r="BE151"/>
  <c r="BE200"/>
  <c r="BE207"/>
  <c r="BE220"/>
  <c r="BE263"/>
  <c r="BE283"/>
  <c r="BE303"/>
  <c r="BE350"/>
  <c r="BE173"/>
  <c r="BE186"/>
  <c r="BE211"/>
  <c r="BE234"/>
  <c r="BE267"/>
  <c r="BE316"/>
  <c r="BE320"/>
  <c r="J34"/>
  <c i="1" r="AW95"/>
  <c i="3" r="J34"/>
  <c i="1" r="AW96"/>
  <c i="4" r="F37"/>
  <c i="1" r="BD97"/>
  <c i="3" r="F35"/>
  <c i="1" r="BB96"/>
  <c i="5" r="F35"/>
  <c i="1" r="BB98"/>
  <c i="5" r="F36"/>
  <c i="1" r="BC98"/>
  <c i="3" r="F34"/>
  <c i="1" r="BA96"/>
  <c i="4" r="F36"/>
  <c i="1" r="BC97"/>
  <c i="2" r="F35"/>
  <c i="1" r="BB95"/>
  <c i="2" r="F37"/>
  <c i="1" r="BD95"/>
  <c i="3" r="F36"/>
  <c i="1" r="BC96"/>
  <c i="5" r="F34"/>
  <c i="1" r="BA98"/>
  <c i="3" r="F37"/>
  <c i="1" r="BD96"/>
  <c i="4" r="F35"/>
  <c i="1" r="BB97"/>
  <c i="4" r="J34"/>
  <c i="1" r="AW97"/>
  <c i="5" r="J34"/>
  <c i="1" r="AW98"/>
  <c i="2" r="F34"/>
  <c i="1" r="BA95"/>
  <c i="4" r="F34"/>
  <c i="1" r="BA97"/>
  <c i="5" r="F37"/>
  <c i="1" r="BD98"/>
  <c i="2" r="F36"/>
  <c i="1" r="BC95"/>
  <c i="4" l="1" r="P121"/>
  <c r="P120"/>
  <c i="1" r="AU97"/>
  <c i="2" r="P125"/>
  <c r="P124"/>
  <c i="1" r="AU95"/>
  <c i="2" r="T125"/>
  <c r="T124"/>
  <c i="5" r="BK123"/>
  <c r="J123"/>
  <c r="J98"/>
  <c i="2" r="BK124"/>
  <c r="J124"/>
  <c r="J96"/>
  <c r="J126"/>
  <c r="J98"/>
  <c i="4" r="BK121"/>
  <c r="BK120"/>
  <c r="J120"/>
  <c r="J96"/>
  <c i="3" r="J124"/>
  <c r="J97"/>
  <c r="F33"/>
  <c i="1" r="AZ96"/>
  <c i="4" r="J30"/>
  <c i="1" r="AG97"/>
  <c i="5" r="J33"/>
  <c i="1" r="AV98"/>
  <c r="AT98"/>
  <c i="5" r="F33"/>
  <c i="1" r="AZ98"/>
  <c i="2" r="J33"/>
  <c i="1" r="AV95"/>
  <c r="AT95"/>
  <c i="2" r="J30"/>
  <c i="1" r="AG95"/>
  <c i="3" r="J30"/>
  <c i="1" r="AG96"/>
  <c i="4" r="J33"/>
  <c i="1" r="AV97"/>
  <c r="AT97"/>
  <c r="BD94"/>
  <c r="W33"/>
  <c i="2" r="F33"/>
  <c i="1" r="AZ95"/>
  <c i="3" r="J33"/>
  <c i="1" r="AV96"/>
  <c r="AT96"/>
  <c r="BC94"/>
  <c r="AY94"/>
  <c i="4" r="F33"/>
  <c i="1" r="AZ97"/>
  <c r="BA94"/>
  <c r="AW94"/>
  <c r="AK30"/>
  <c r="BB94"/>
  <c r="W31"/>
  <c i="4" l="1" r="J121"/>
  <c r="J97"/>
  <c i="5" r="BK121"/>
  <c r="J121"/>
  <c r="J96"/>
  <c i="1" r="AN97"/>
  <c r="AN96"/>
  <c i="4" r="J39"/>
  <c i="1" r="AN95"/>
  <c i="3" r="J39"/>
  <c i="2" r="J39"/>
  <c i="1" r="AU94"/>
  <c r="AX94"/>
  <c r="W32"/>
  <c r="W30"/>
  <c r="AZ94"/>
  <c r="W29"/>
  <c i="5" l="1" r="J30"/>
  <c i="1" r="AG98"/>
  <c r="AG94"/>
  <c r="AK26"/>
  <c r="AV94"/>
  <c r="AK29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<sst xmlns="http://schemas.openxmlformats.org/spreadsheetml/2006/main">
  <si>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</si>
  <si>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</si>
  <si>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</si>
  <si>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</si>
  <si>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{e36000b9-d877-4b96-b708-df54e42cbf40}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</si>
  <si>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</si>
  <si>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</si>
  <si>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</si>
  <si>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</si>
  <si>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</si>
  <si>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</si>
  <si>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</si>
  <si>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</si>
  <si>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</si>
  <si>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11012023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</si>
  <si>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</si>
  <si>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</si>
  <si>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204a - Zahořany chodník a zastávka u sil. III-11627 - Ceny KOMPET</t>
  </si>
  <si>
    <t>KSO:</t>
  </si>
  <si>
    <t>CC-CZ:</t>
  </si>
  <si>
    <t>Místo:</t>
  </si>
  <si>
    <t xml:space="preserve"> </t>
  </si>
  <si>
    <t>Datum:</t>
  </si>
  <si>
    <t>24. 1. 2023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</si>
  <si>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</si>
  <si>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</si>
  <si>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</si>
  <si>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</si>
  <si>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</si>
  <si>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</si>
  <si>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</si>
  <si>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</si>
  <si>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</si>
  <si>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</si>
  <si>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</si>
  <si>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</si>
  <si>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</si>
  <si>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</si>
  <si>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</si>
  <si>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</si>
  <si>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</si>
  <si>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</si>
  <si>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</si>
  <si>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</si>
  <si>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</si>
  <si>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</si>
  <si>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</si>
  <si>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</si>
  <si>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</si>
  <si>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</si>
  <si>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</si>
  <si>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</si>
  <si>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</si>
  <si>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</si>
  <si>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</si>
  <si>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</si>
  <si>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</si>
  <si>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</si>
  <si>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</si>
  <si>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</si>
  <si>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</si>
  <si>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</si>
  <si>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</si>
  <si>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</si>
  <si>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</si>
  <si>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</si>
  <si>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</si>
  <si>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</si>
  <si>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</si>
  <si>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</si>
  <si>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</si>
  <si>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</si>
  <si>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</si>
  <si>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</si>
  <si>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</si>
  <si>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</si>
  <si>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</si>
  <si>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</si>
  <si>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</si>
  <si>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uznatelné chodník a z...</t>
  </si>
  <si>
    <t>STA</t>
  </si>
  <si>
    <t>{42f9ca0a-d715-4516-b468-ba52d6227dbd}</t>
  </si>
  <si>
    <t>2</t>
  </si>
  <si>
    <t>uznatelné vedlejší ro...</t>
  </si>
  <si>
    <t>{b4a07a24-6257-4b1f-9f43-74ccca28131a}</t>
  </si>
  <si>
    <t>3</t>
  </si>
  <si>
    <t>neuznatelné chodník a...</t>
  </si>
  <si>
    <t>{65f096fc-4f9a-43f2-aaa9-4d849596a63a}</t>
  </si>
  <si>
    <t>4</t>
  </si>
  <si>
    <t>neuznatelné vedlejší ...</t>
  </si>
  <si>
    <t>{3f41936d-74db-4a26-882d-4f90c038dc57}</t>
  </si>
  <si>
    <t>KRYCÍ LIST SOUPISU PRACÍ</t>
  </si>
  <si>
    <t>Objekt:</t>
  </si>
  <si>
    <t>1 - uznatelné chodník a z...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</si>
  <si>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</si>
  <si>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</si>
  <si>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</si>
  <si>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</si>
  <si>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</si>
  <si>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</si>
  <si>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</si>
  <si>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</si>
  <si>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</si>
  <si>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</si>
  <si>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</si>
  <si>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99 - Přesun hmot a manipulace se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</si>
  <si>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</si>
  <si>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</si>
  <si>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</si>
  <si>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</si>
  <si>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</si>
  <si>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</si>
  <si>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</si>
  <si>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</si>
  <si>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</si>
  <si>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</si>
  <si>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</si>
  <si>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</si>
  <si>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</si>
  <si>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</si>
  <si>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</si>
  <si>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</si>
  <si>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</si>
  <si>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</si>
  <si>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</si>
  <si>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121103111</t>
  </si>
  <si>
    <t xml:space="preserve">Skrývka zemin schopných zúrodnění  v rovině a ve sklonu do 1:5</t>
  </si>
  <si>
    <t>m3</t>
  </si>
  <si>
    <t>PP</t>
  </si>
  <si>
    <t>VV</t>
  </si>
  <si>
    <t>"uznatelné pod chodníkem"(95+30+23)*2*0,2</t>
  </si>
  <si>
    <t>Součet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</si>
  <si>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</si>
  <si>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</si>
  <si>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</si>
  <si>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" uznatelné pod vjezdem, je součást chodníku" 8,2-4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</si>
  <si>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</si>
  <si>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</si>
  <si>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6</t>
  </si>
  <si>
    <t>"uznatelné pod částí vjezdu v chodníku" 4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</si>
  <si>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</si>
  <si>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</si>
  <si>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8</t>
  </si>
  <si>
    <t>"uznatelnépod vjezdem" 8,2</t>
  </si>
  <si>
    <t>5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</si>
  <si>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</si>
  <si>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</si>
  <si>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10</t>
  </si>
  <si>
    <t>"uznatelné podél obrubníků" (35+23)*0,2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</si>
  <si>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</si>
  <si>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</si>
  <si>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12</t>
  </si>
  <si>
    <t>7</t>
  </si>
  <si>
    <t>122251101</t>
  </si>
  <si>
    <t>Odkopávky a prokopávky nezapažené strojně v hornině třídy těžitelnosti I skupiny 3 do 20 m3</t>
  </si>
  <si>
    <t>14</t>
  </si>
  <si>
    <t>"uznatelné vjezd součást chodníku" 8,2*0,12</t>
  </si>
  <si>
    <t>132251102</t>
  </si>
  <si>
    <t>Hloubení nezapažených rýh šířky do 800 mm strojně s urovnáním dna do předepsaného profilu a spádu v hornině třídy těžitelnosti I skupiny 3 přes 20 do 50 m3</t>
  </si>
  <si>
    <t>16</t>
  </si>
  <si>
    <t>"uznatelné vsakovací příkop pro odvodnění chodníku" 0,7*0,5*93</t>
  </si>
  <si>
    <t>9</t>
  </si>
  <si>
    <t>139001101</t>
  </si>
  <si>
    <t>Příplatek k cenám hloubených vykopávek za ztížení vykopávky v blízkosti podzemního vedení nebo výbušnin pro jakoukoliv třídu horniny</t>
  </si>
  <si>
    <t>18</t>
  </si>
  <si>
    <t>"uznatelné vsak. příkop podél kabelu" 0,7*0,5*60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</si>
  <si>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</si>
  <si>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</si>
  <si>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</t>
  </si>
  <si>
    <t>"uznatelné drn pod chodníkem"(95+30+23)*2*0,2</t>
  </si>
  <si>
    <t>"uznatelné vsakovací příkop" 0,7*0,5*93</t>
  </si>
  <si>
    <t>"uznatelné vjezd" 8,2*0,12</t>
  </si>
  <si>
    <t>11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</si>
  <si>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</si>
  <si>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</si>
  <si>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</si>
  <si>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</si>
  <si>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"uznatelné" 92,734*5</t>
  </si>
  <si>
    <t>171201201</t>
  </si>
  <si>
    <t>Uložení sypaniny na skládky</t>
  </si>
  <si>
    <t>24</t>
  </si>
  <si>
    <t>"uznatelné" 92,734</t>
  </si>
  <si>
    <t>13</t>
  </si>
  <si>
    <t>171201211</t>
  </si>
  <si>
    <t>Uložení sypaniny poplatek za uložení sypaniny na skládce ( skládkovné )</t>
  </si>
  <si>
    <t>t</t>
  </si>
  <si>
    <t>26</t>
  </si>
  <si>
    <t>"uznatelné"92,734*1,7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</si>
  <si>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</si>
  <si>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</si>
  <si>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28</t>
  </si>
  <si>
    <t>"uznatelné vsakovací příkop" 0,5*0,7*93</t>
  </si>
  <si>
    <t xml:space="preserve">"uznatelné odpočet lože a obsypu z položky  č. 23 drenáže" 93*-0,15</t>
  </si>
  <si>
    <t>M</t>
  </si>
  <si>
    <t>58343959</t>
  </si>
  <si>
    <t>kamenivo drcené hrubé frakce 32/63</t>
  </si>
  <si>
    <t>30</t>
  </si>
  <si>
    <t>"uznatelné vsakovací příkop" 0,5*0,7*93*1,8-18,6*1,8</t>
  </si>
  <si>
    <t>181951111</t>
  </si>
  <si>
    <t>Úprava pláně vyrovnáním výškových rozdílů strojně v hornině třídy těžitelnosti I, skupiny 1 až 3 bez zhutnění</t>
  </si>
  <si>
    <t>32</t>
  </si>
  <si>
    <t>"uznatelné pod chodníkem" 33,1+19,4+4,4+141,8+42</t>
  </si>
  <si>
    <t>"uznatelné pod vjezdem v chodníku" 8,2</t>
  </si>
  <si>
    <t>17</t>
  </si>
  <si>
    <t>212752103</t>
  </si>
  <si>
    <t>Trativody z drenážních trubek pro liniové stavby a komunikace se zřízením štěrkového lože pod trubky a s jejich obsypem v otevřeném výkopu trubka korugovaná sendvičová PE-HD SN 4 celoperforovaná 360° DN 200</t>
  </si>
  <si>
    <t>m</t>
  </si>
  <si>
    <t>34</t>
  </si>
  <si>
    <t>"uznatelné vsak pro odovodnění chodníku" 93</t>
  </si>
  <si>
    <t>Svislé a kompletní konstrukce</t>
  </si>
  <si>
    <t>339921132</t>
  </si>
  <si>
    <t xml:space="preserve">Osazování palisád  betonových v řadě se zabetonováním výšky palisády přes 500 do 1000 mm</t>
  </si>
  <si>
    <t>36</t>
  </si>
  <si>
    <t>"uznatelné okraj chodníku"12</t>
  </si>
  <si>
    <t>19</t>
  </si>
  <si>
    <t>59228289</t>
  </si>
  <si>
    <t>palisáda betonová půlkulatá barevná 800x200mm</t>
  </si>
  <si>
    <t>kus</t>
  </si>
  <si>
    <t>38</t>
  </si>
  <si>
    <t>Vodorovné konstrukce</t>
  </si>
  <si>
    <t>457971121</t>
  </si>
  <si>
    <t>Zřízení vrstvy z geotextilie s přesahem bez připevnění k podkladu, s potřebným dočasným zatěžováním včetně zakotvení okraje o sklonu přes 10 st. do 35 st., šířky geotextilie do 3 m</t>
  </si>
  <si>
    <t>40</t>
  </si>
  <si>
    <t>"uznatelné vsakovací drenáž pro odvodnění chodníku " 93*(0,7+0,5)*2</t>
  </si>
  <si>
    <t>69311199</t>
  </si>
  <si>
    <t>geotextilie netkaná separační, ochranná, filtrační, drenážní PES(70%)+PP(30%) 300g/m2</t>
  </si>
  <si>
    <t>42</t>
  </si>
  <si>
    <t>"uznatelné" 223,2*1,15</t>
  </si>
  <si>
    <t>Komunikace pozemní</t>
  </si>
  <si>
    <t>564851111</t>
  </si>
  <si>
    <t>Podklad ze štěrkodrti ŠD s rozprostřením a zhutněním, po zhutnění tl. 150 mm</t>
  </si>
  <si>
    <t>44</t>
  </si>
  <si>
    <t>"uznatelné chodník"33,1+19,4+4,4+141,8+6+42</t>
  </si>
  <si>
    <t>23</t>
  </si>
  <si>
    <t>564861111</t>
  </si>
  <si>
    <t xml:space="preserve">Podklad ze štěrkodrti ŠD  s rozprostřením a zhutněním, po zhutnění tl. 200 mm</t>
  </si>
  <si>
    <t>46</t>
  </si>
  <si>
    <t>"vjezd" 8,2</t>
  </si>
  <si>
    <t>577134121</t>
  </si>
  <si>
    <t>Asfaltový beton vrstva obrusná ACO 11 (ABS) s rozprostřením a se zhutněním z nemodifikovaného asfaltu v pruhu šířky přes 3 m tř. I, po zhutnění tl. 40 mm</t>
  </si>
  <si>
    <t>48</t>
  </si>
  <si>
    <t>25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</si>
  <si>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</si>
  <si>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</si>
  <si>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50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</si>
  <si>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</si>
  <si>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"uznatelné sign. dlažba" 1,2+1,4+1,2</t>
  </si>
  <si>
    <t>"uznatelné kontrastní dlažba" 6</t>
  </si>
  <si>
    <t>59245018</t>
  </si>
  <si>
    <t>dlažba tvar obdélník betonová 200x100x60mm přírodní</t>
  </si>
  <si>
    <t>52</t>
  </si>
  <si>
    <t>"uznatelné" 256,5*1,01</t>
  </si>
  <si>
    <t xml:space="preserve">"uznatelné  odpočet kontrastní dlažba" (6+6)*-1,01</t>
  </si>
  <si>
    <t>(0,8+1,2+2,3+1,4+0,8+2,1+0,7)*-1,01</t>
  </si>
  <si>
    <t>(1,7+1,4)*-1,01</t>
  </si>
  <si>
    <t>27</t>
  </si>
  <si>
    <t>59245008</t>
  </si>
  <si>
    <t>dlažba tvar obdélník betonová 200x100x60mm barevná</t>
  </si>
  <si>
    <t>54</t>
  </si>
  <si>
    <t>"uznatelné kontrastní dlažba" (6+6)*1,01</t>
  </si>
  <si>
    <t>59245006</t>
  </si>
  <si>
    <t>dlažba tvar obdélník betonová pro nevidomé 200x100x60mm barevná</t>
  </si>
  <si>
    <t>56</t>
  </si>
  <si>
    <t>"uznatelné" (0,8+1,2+2,3+1,4+0,8+2,1+0,7)*1,01</t>
  </si>
  <si>
    <t>(1,7+1,4)*1,01</t>
  </si>
  <si>
    <t>29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</si>
  <si>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</si>
  <si>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</si>
  <si>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58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</si>
  <si>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</si>
  <si>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"uznatelné vjezd v chodníku"8,2</t>
  </si>
  <si>
    <t>59245005</t>
  </si>
  <si>
    <t>dlažba tvar obdélník betonová 200x100x80mm barevná</t>
  </si>
  <si>
    <t>60</t>
  </si>
  <si>
    <t>"uznatelné vjezd v chodníku" (8,2-1,6)*1,01</t>
  </si>
  <si>
    <t>31</t>
  </si>
  <si>
    <t>59245226</t>
  </si>
  <si>
    <t>dlažba tvar obdélník betonová pro nevidomé 200x100x80mm barevná</t>
  </si>
  <si>
    <t>62</t>
  </si>
  <si>
    <t>"uznatelné vjezd v chodníku" 1,6*1,01</t>
  </si>
  <si>
    <t>Ostatní konstrukce a práce, bourání</t>
  </si>
  <si>
    <t>599142111</t>
  </si>
  <si>
    <t>Úprava zálivky dilatačních nebo pracovních spár v cementobetonovém krytu hl do 40 mm š do 40 mm</t>
  </si>
  <si>
    <t>64</t>
  </si>
  <si>
    <t>"uznatelné podél obrubníků" 35+23</t>
  </si>
  <si>
    <t>33</t>
  </si>
  <si>
    <t>914111111</t>
  </si>
  <si>
    <t xml:space="preserve">Montáž svislé dopravní značky základní  velikosti do 1 m2 objímkami na sloupky nebo konzoly</t>
  </si>
  <si>
    <t>66</t>
  </si>
  <si>
    <t>"uznatelné" 5</t>
  </si>
  <si>
    <t>40445621</t>
  </si>
  <si>
    <t>informativní značky provozní</t>
  </si>
  <si>
    <t>68</t>
  </si>
  <si>
    <t>35</t>
  </si>
  <si>
    <t>404452560</t>
  </si>
  <si>
    <t>upínací svorka na sloupek D 60 mm</t>
  </si>
  <si>
    <t>70</t>
  </si>
  <si>
    <t>"uznatelné" 10</t>
  </si>
  <si>
    <t>404452530</t>
  </si>
  <si>
    <t>víčko plastové na sloupek 60</t>
  </si>
  <si>
    <t>72</t>
  </si>
  <si>
    <t>37</t>
  </si>
  <si>
    <t>914511112</t>
  </si>
  <si>
    <t>Montáž sloupku dopravních značek délky do 3,5 m do hliníkové patky</t>
  </si>
  <si>
    <t>74</t>
  </si>
  <si>
    <t>404452300</t>
  </si>
  <si>
    <t>výrobky a tabule orientační pro návěstí a zabezpečovací zařízení silniční značky dopravní svislé sloupky Zn 70 - 350</t>
  </si>
  <si>
    <t>76</t>
  </si>
  <si>
    <t>"uznatelné"5</t>
  </si>
  <si>
    <t>39</t>
  </si>
  <si>
    <t>915111111</t>
  </si>
  <si>
    <t>Vodorovné dopravní značení šířky 125 mm bílou barvou dělící čáry souvislé</t>
  </si>
  <si>
    <t>78</t>
  </si>
  <si>
    <t>"uznatelné"90</t>
  </si>
  <si>
    <t>915131111</t>
  </si>
  <si>
    <t>Vodorovné dopravní značení bílou barvou přechody pro chodce, šipky, symboly</t>
  </si>
  <si>
    <t>80</t>
  </si>
  <si>
    <t>"uznatelné"14+3*5</t>
  </si>
  <si>
    <t>41</t>
  </si>
  <si>
    <t>915611111</t>
  </si>
  <si>
    <t>Předznačení vodorovného liniového značení</t>
  </si>
  <si>
    <t>82</t>
  </si>
  <si>
    <t>"uznatelné" 90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</si>
  <si>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</si>
  <si>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</si>
  <si>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84</t>
  </si>
  <si>
    <t>"uznatelné vjezd" 4,1</t>
  </si>
  <si>
    <t>"uznatelné přechod" 3+3</t>
  </si>
  <si>
    <t>43</t>
  </si>
  <si>
    <t>592174680</t>
  </si>
  <si>
    <t>obrubník betonový silniční nájezdový Standard 100x15x15 cm</t>
  </si>
  <si>
    <t>86</t>
  </si>
  <si>
    <t>"uznatelné" 10,1*1,01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</si>
  <si>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</si>
  <si>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</si>
  <si>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88</t>
  </si>
  <si>
    <t>"uznatelné podél vozovky" 35+10,4+12</t>
  </si>
  <si>
    <t>45</t>
  </si>
  <si>
    <t>592174530</t>
  </si>
  <si>
    <t>obrubník betonový chodníkový přímý 100x15x25 cm</t>
  </si>
  <si>
    <t>90</t>
  </si>
  <si>
    <t>"uznatelné" (35+23-12-1-1-4)*1,01</t>
  </si>
  <si>
    <t>592174690</t>
  </si>
  <si>
    <t>obrubník betonový silniční přechodový L + P Standard 100x15x15-25 cm</t>
  </si>
  <si>
    <t>92</t>
  </si>
  <si>
    <t>"uznatelné" 3</t>
  </si>
  <si>
    <t>47</t>
  </si>
  <si>
    <t>592175300</t>
  </si>
  <si>
    <t>obrubník HK betonový přímý 40x29x100 cm šedý</t>
  </si>
  <si>
    <t>94</t>
  </si>
  <si>
    <t>"uznatelné" 12*2*1,01</t>
  </si>
  <si>
    <t>592175290</t>
  </si>
  <si>
    <t>obrubník HK betonový náběhový pravý 40x29-25x100 cm šedý</t>
  </si>
  <si>
    <t>96</t>
  </si>
  <si>
    <t>"uznatelné" 1*1,01</t>
  </si>
  <si>
    <t>49</t>
  </si>
  <si>
    <t>592175350</t>
  </si>
  <si>
    <t>obrubník HKý betonový náběhový levý 40x25-29x100 cm šedý</t>
  </si>
  <si>
    <t>98</t>
  </si>
  <si>
    <t>"uznatelné"2*1,01</t>
  </si>
  <si>
    <t>916331112</t>
  </si>
  <si>
    <t>Osazení zahradního obrubníku betonového do lože z betonu s boční opěrou</t>
  </si>
  <si>
    <t>100</t>
  </si>
  <si>
    <t>"uznatelné"5,5+36+3,6+3,2+93,4+95+1,5+1,5+14+15</t>
  </si>
  <si>
    <t>23+2,2+1,4+0,8</t>
  </si>
  <si>
    <t>51</t>
  </si>
  <si>
    <t>592172120</t>
  </si>
  <si>
    <t xml:space="preserve">Obrubníky betonové a železobetonové obrubníky zahradní Granitoid ABO 020-19  šedá        100 x 5 x 20</t>
  </si>
  <si>
    <t>102</t>
  </si>
  <si>
    <t>"uznatelné" 296,1*1,01</t>
  </si>
  <si>
    <t>919735113</t>
  </si>
  <si>
    <t>Řezání stávajícího živičného krytu nebo podkladu hloubky přes 100 do 150 mm</t>
  </si>
  <si>
    <t>104</t>
  </si>
  <si>
    <t>99</t>
  </si>
  <si>
    <t>Přesun hmot a manipulace se sutí</t>
  </si>
  <si>
    <t>53</t>
  </si>
  <si>
    <t>998225111</t>
  </si>
  <si>
    <t>Přesun hmot pro komunikace s krytem z kameniva, monolitickým betonovým nebo živičným dopravní vzdálenost do 200 m jakékoliv délky objektu</t>
  </si>
  <si>
    <t>106</t>
  </si>
  <si>
    <t>997</t>
  </si>
  <si>
    <t>Přesun sutě</t>
  </si>
  <si>
    <t>997006512</t>
  </si>
  <si>
    <t>Vodorovná doprava suti na skládku s naložením na dopravní prostředek a složením přes 100 m do 1 km</t>
  </si>
  <si>
    <t>108</t>
  </si>
  <si>
    <t>"uznatelné" 16,966</t>
  </si>
  <si>
    <t>55</t>
  </si>
  <si>
    <t>997006519</t>
  </si>
  <si>
    <t>Vodorovná doprava suti na skládku s naložením na dopravní prostředek a složením Příplatek k ceně za každý další i započatý 1 km</t>
  </si>
  <si>
    <t>110</t>
  </si>
  <si>
    <t>997221845</t>
  </si>
  <si>
    <t>Poplatek za uložení stavebního odpadu na skládce (skládkovné) z asfaltových povrchů</t>
  </si>
  <si>
    <t>112</t>
  </si>
  <si>
    <t>"uznatelné" 2,944</t>
  </si>
  <si>
    <t>57</t>
  </si>
  <si>
    <t>997221855</t>
  </si>
  <si>
    <t>Poplatek za uložení stavebního odpadu na skládce (skládkovné) z kameniva</t>
  </si>
  <si>
    <t>114</t>
  </si>
  <si>
    <t>"uznatelné" 16,966-2,944</t>
  </si>
  <si>
    <t>2 - uznatelné vedlejší ro...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</si>
  <si>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</si>
  <si>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</si>
  <si>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</si>
  <si>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</si>
  <si>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</si>
  <si>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90007.R</t>
  </si>
  <si>
    <t>Ochrana stávajících sítí po dobu provádění stavebních prací</t>
  </si>
  <si>
    <t>soubor</t>
  </si>
  <si>
    <t>OST</t>
  </si>
  <si>
    <t>Ostatní</t>
  </si>
  <si>
    <t>O001</t>
  </si>
  <si>
    <t>Vytýčení stávajících sítí před zahájením zemních prací</t>
  </si>
  <si>
    <t>262144</t>
  </si>
  <si>
    <t>VRN</t>
  </si>
  <si>
    <t>Vedlejší rozpočtové náklady</t>
  </si>
  <si>
    <t>032002000</t>
  </si>
  <si>
    <t>Hlavní tituly průvodních činností a nákladů zařízení staveniště vybavení staveniště</t>
  </si>
  <si>
    <t>…</t>
  </si>
  <si>
    <t>034503000</t>
  </si>
  <si>
    <t>Zařízení staveniště zabezpečení staveniště informační tabule</t>
  </si>
  <si>
    <t>VRN1</t>
  </si>
  <si>
    <t>Průzkumné, geodetické a projektové práce</t>
  </si>
  <si>
    <t>012303000</t>
  </si>
  <si>
    <t>Průzkumné, geodetické a projektové práce geodetické práce po výstavbě</t>
  </si>
  <si>
    <t>kpl</t>
  </si>
  <si>
    <t>013254000</t>
  </si>
  <si>
    <t>Průzkumné, geodetické a projektové práce projektové práce dokumentace stavby (výkresová a textová) skutečného provedení stavby</t>
  </si>
  <si>
    <t>VRN4</t>
  </si>
  <si>
    <t>Inženýrská činnost</t>
  </si>
  <si>
    <t>042503000</t>
  </si>
  <si>
    <t>Inženýrská činnost posudky plán BOZP na staveništi</t>
  </si>
  <si>
    <t>043002000.1</t>
  </si>
  <si>
    <t>Hlavní tituly průvodních činností a nákladů inženýrská činnost zkoušky a ostatní měření</t>
  </si>
  <si>
    <t>043194000</t>
  </si>
  <si>
    <t>Inženýrská činnost zkoušky a ostatní měření zkoušky ostatní zkoušky</t>
  </si>
  <si>
    <t>VRN7</t>
  </si>
  <si>
    <t>Provozní vlivy</t>
  </si>
  <si>
    <t>071103000</t>
  </si>
  <si>
    <t>Provozní vlivy provoz investora, třetích osob provoz investora</t>
  </si>
  <si>
    <t>3 - neuznatelné chodník a...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</si>
  <si>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</si>
  <si>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</si>
  <si>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</si>
  <si>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"neuznatelné plocha stáv. zastávky , která se nebude dláždit" 12*1</t>
  </si>
  <si>
    <t>"neuznatelné stáv. zastávka" 12*1</t>
  </si>
  <si>
    <t>113202111</t>
  </si>
  <si>
    <t>Vytrhání obrub s vybouráním lože, s přemístěním hmot na skládku na vzdálenost do 3 m nebo s naložením na dopravní prostředek z krajníků nebo obrubníků stojatých</t>
  </si>
  <si>
    <t>"neuznatelné stáv. zastávka" 14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</si>
  <si>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</si>
  <si>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</si>
  <si>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181301101</t>
  </si>
  <si>
    <t>Rozprostření a urovnání ornice v rovině nebo ve svahu sklonu do 1:5 při souvislé ploše do 500 m2, tl. vrstvy do 100 mm</t>
  </si>
  <si>
    <t>"neuznatelné podél chodníku"(95+30+12)*0,5</t>
  </si>
  <si>
    <t>181411121</t>
  </si>
  <si>
    <t>Založení trávníku na půdě předem připravené plochy do 1000 m2 výsevem včetně utažení lučního v rovině nebo na svahu do 1:5</t>
  </si>
  <si>
    <t>"neuznatelné" 68,5</t>
  </si>
  <si>
    <t>005724720</t>
  </si>
  <si>
    <t>Osiva pícnin směsi travní balení obvykle 25 kg technická - rovinná (10 kg)</t>
  </si>
  <si>
    <t>kg</t>
  </si>
  <si>
    <t>"neuznatelné"68,5*0,015</t>
  </si>
  <si>
    <t>R 210</t>
  </si>
  <si>
    <t>dod. a mont autobusové zastávky</t>
  </si>
  <si>
    <t>"Autobusová zastávka je dělaná z ocelových prvků a polykarbonátu. Jedná se o nízkonákladovou zastávku, avšak kvalitní a stabilní. "1</t>
  </si>
  <si>
    <t>"neuznatelné" 8,09</t>
  </si>
  <si>
    <t>"neuznatelné" 8,09*10</t>
  </si>
  <si>
    <t>4 - neuznatelné vedlejší ...</t>
  </si>
  <si>
    <t xml:space="preserve">    VRN6 - Územní vlivy</t>
  </si>
  <si>
    <t>01115</t>
  </si>
  <si>
    <t>pasportizace okolních objektů</t>
  </si>
  <si>
    <t>011314000</t>
  </si>
  <si>
    <t>Průzkumné, geodetické a projektové práce průzkumné práce archeologická činnost archeologický dohled</t>
  </si>
  <si>
    <t>012103000</t>
  </si>
  <si>
    <t>Průzkumné, geodetické a projektové práce geodetické práce před výstavbou</t>
  </si>
  <si>
    <t>012203000</t>
  </si>
  <si>
    <t>Průzkumné, geodetické a projektové práce geodetické práce při provádění stavby</t>
  </si>
  <si>
    <t>VRN6</t>
  </si>
  <si>
    <t>Územní vlivy</t>
  </si>
  <si>
    <t>065002000.1</t>
  </si>
  <si>
    <t>Hlavní tituly průvodních činností a nákladů územní vlivy mimostaveništní doprava materiálů a výrobků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</si>
</sst>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11012023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204a - Zahořany chodník a zastávka u sil. III-11627 - Ceny KOMPET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24. 1. 2023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ROUND(SUM(AG95:AG98),2)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ROUND(SUM(AS95:AS98),2)</f>
        <v>0</v>
      </c>
      <c r="AT94" s="97">
        <f>ROUND(SUM(AV94:AW94),2)</f>
        <v>0</v>
      </c>
      <c r="AU94" s="98">
        <f>ROUND(SUM(AU95:AU98),5)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ROUND(SUM(AZ95:AZ98),2)</f>
        <v>0</v>
      </c>
      <c r="BA94" s="97">
        <f>ROUND(SUM(BA95:BA98),2)</f>
        <v>0</v>
      </c>
      <c r="BB94" s="97">
        <f>ROUND(SUM(BB95:BB98),2)</f>
        <v>0</v>
      </c>
      <c r="BC94" s="97">
        <f>ROUND(SUM(BC95:BC98),2)</f>
        <v>0</v>
      </c>
      <c r="BD94" s="99">
        <f>ROUND(SUM(BD95:BD98),2)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'1 - uznatelné chodník a z...'!J30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'1 - uznatelné chodník a z...'!P124</f>
        <v>0</v>
      </c>
      <c r="AV95" s="110">
        <f>'1 - uznatelné chodník a z...'!J33</f>
        <v>0</v>
      </c>
      <c r="AW95" s="110">
        <f>'1 - uznatelné chodník a z...'!J34</f>
        <v>0</v>
      </c>
      <c r="AX95" s="110">
        <f>'1 - uznatelné chodník a z...'!J35</f>
        <v>0</v>
      </c>
      <c r="AY95" s="110">
        <f>'1 - uznatelné chodník a z...'!J36</f>
        <v>0</v>
      </c>
      <c r="AZ95" s="110">
        <f>'1 - uznatelné chodník a z...'!F33</f>
        <v>0</v>
      </c>
      <c r="BA95" s="110">
        <f>'1 - uznatelné chodník a z...'!F34</f>
        <v>0</v>
      </c>
      <c r="BB95" s="110">
        <f>'1 - uznatelné chodník a z...'!F35</f>
        <v>0</v>
      </c>
      <c r="BC95" s="110">
        <f>'1 - uznatelné chodník a z...'!F36</f>
        <v>0</v>
      </c>
      <c r="BD95" s="112">
        <f>'1 - uznatelné chodník a z...'!F37</f>
        <v>0</v>
      </c>
      <c r="BE95" s="7"/>
      <c r="BT95" s="113" t="s">
        <v>78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7" customFormat="1" ht="16.5" customHeight="1">
      <c r="A96" s="102" t="s">
        <v>77</v>
      </c>
      <c r="B96" s="103"/>
      <c r="C96" s="104"/>
      <c r="D96" s="105" t="s">
        <v>82</v>
      </c>
      <c r="E96" s="105"/>
      <c r="F96" s="105"/>
      <c r="G96" s="105"/>
      <c r="H96" s="105"/>
      <c r="I96" s="106"/>
      <c r="J96" s="105" t="s">
        <v>83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'2 - uznatelné vedlejší ro...'!J30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09">
        <v>0</v>
      </c>
      <c r="AT96" s="110">
        <f>ROUND(SUM(AV96:AW96),2)</f>
        <v>0</v>
      </c>
      <c r="AU96" s="111">
        <f>'2 - uznatelné vedlejší ro...'!P123</f>
        <v>0</v>
      </c>
      <c r="AV96" s="110">
        <f>'2 - uznatelné vedlejší ro...'!J33</f>
        <v>0</v>
      </c>
      <c r="AW96" s="110">
        <f>'2 - uznatelné vedlejší ro...'!J34</f>
        <v>0</v>
      </c>
      <c r="AX96" s="110">
        <f>'2 - uznatelné vedlejší ro...'!J35</f>
        <v>0</v>
      </c>
      <c r="AY96" s="110">
        <f>'2 - uznatelné vedlejší ro...'!J36</f>
        <v>0</v>
      </c>
      <c r="AZ96" s="110">
        <f>'2 - uznatelné vedlejší ro...'!F33</f>
        <v>0</v>
      </c>
      <c r="BA96" s="110">
        <f>'2 - uznatelné vedlejší ro...'!F34</f>
        <v>0</v>
      </c>
      <c r="BB96" s="110">
        <f>'2 - uznatelné vedlejší ro...'!F35</f>
        <v>0</v>
      </c>
      <c r="BC96" s="110">
        <f>'2 - uznatelné vedlejší ro...'!F36</f>
        <v>0</v>
      </c>
      <c r="BD96" s="112">
        <f>'2 - uznatelné vedlejší ro...'!F37</f>
        <v>0</v>
      </c>
      <c r="BE96" s="7"/>
      <c r="BT96" s="113" t="s">
        <v>78</v>
      </c>
      <c r="BV96" s="113" t="s">
        <v>75</v>
      </c>
      <c r="BW96" s="113" t="s">
        <v>84</v>
      </c>
      <c r="BX96" s="113" t="s">
        <v>4</v>
      </c>
      <c r="CL96" s="113" t="s">
        <v>1</v>
      </c>
      <c r="CM96" s="113" t="s">
        <v>82</v>
      </c>
    </row>
    <row r="97" s="7" customFormat="1" ht="16.5" customHeight="1">
      <c r="A97" s="102" t="s">
        <v>77</v>
      </c>
      <c r="B97" s="103"/>
      <c r="C97" s="104"/>
      <c r="D97" s="105" t="s">
        <v>85</v>
      </c>
      <c r="E97" s="105"/>
      <c r="F97" s="105"/>
      <c r="G97" s="105"/>
      <c r="H97" s="105"/>
      <c r="I97" s="106"/>
      <c r="J97" s="105" t="s">
        <v>86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'3 - neuznatelné chodník a...'!J30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80</v>
      </c>
      <c r="AR97" s="103"/>
      <c r="AS97" s="109">
        <v>0</v>
      </c>
      <c r="AT97" s="110">
        <f>ROUND(SUM(AV97:AW97),2)</f>
        <v>0</v>
      </c>
      <c r="AU97" s="111">
        <f>'3 - neuznatelné chodník a...'!P120</f>
        <v>0</v>
      </c>
      <c r="AV97" s="110">
        <f>'3 - neuznatelné chodník a...'!J33</f>
        <v>0</v>
      </c>
      <c r="AW97" s="110">
        <f>'3 - neuznatelné chodník a...'!J34</f>
        <v>0</v>
      </c>
      <c r="AX97" s="110">
        <f>'3 - neuznatelné chodník a...'!J35</f>
        <v>0</v>
      </c>
      <c r="AY97" s="110">
        <f>'3 - neuznatelné chodník a...'!J36</f>
        <v>0</v>
      </c>
      <c r="AZ97" s="110">
        <f>'3 - neuznatelné chodník a...'!F33</f>
        <v>0</v>
      </c>
      <c r="BA97" s="110">
        <f>'3 - neuznatelné chodník a...'!F34</f>
        <v>0</v>
      </c>
      <c r="BB97" s="110">
        <f>'3 - neuznatelné chodník a...'!F35</f>
        <v>0</v>
      </c>
      <c r="BC97" s="110">
        <f>'3 - neuznatelné chodník a...'!F36</f>
        <v>0</v>
      </c>
      <c r="BD97" s="112">
        <f>'3 - neuznatelné chodník a...'!F37</f>
        <v>0</v>
      </c>
      <c r="BE97" s="7"/>
      <c r="BT97" s="113" t="s">
        <v>78</v>
      </c>
      <c r="BV97" s="113" t="s">
        <v>75</v>
      </c>
      <c r="BW97" s="113" t="s">
        <v>87</v>
      </c>
      <c r="BX97" s="113" t="s">
        <v>4</v>
      </c>
      <c r="CL97" s="113" t="s">
        <v>1</v>
      </c>
      <c r="CM97" s="113" t="s">
        <v>82</v>
      </c>
    </row>
    <row r="98" s="7" customFormat="1" ht="16.5" customHeight="1">
      <c r="A98" s="102" t="s">
        <v>77</v>
      </c>
      <c r="B98" s="103"/>
      <c r="C98" s="104"/>
      <c r="D98" s="105" t="s">
        <v>88</v>
      </c>
      <c r="E98" s="105"/>
      <c r="F98" s="105"/>
      <c r="G98" s="105"/>
      <c r="H98" s="105"/>
      <c r="I98" s="106"/>
      <c r="J98" s="105" t="s">
        <v>89</v>
      </c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7">
        <f>'4 - neuznatelné vedlejší ...'!J30</f>
        <v>0</v>
      </c>
      <c r="AH98" s="106"/>
      <c r="AI98" s="106"/>
      <c r="AJ98" s="106"/>
      <c r="AK98" s="106"/>
      <c r="AL98" s="106"/>
      <c r="AM98" s="106"/>
      <c r="AN98" s="107">
        <f>SUM(AG98,AT98)</f>
        <v>0</v>
      </c>
      <c r="AO98" s="106"/>
      <c r="AP98" s="106"/>
      <c r="AQ98" s="108" t="s">
        <v>80</v>
      </c>
      <c r="AR98" s="103"/>
      <c r="AS98" s="114">
        <v>0</v>
      </c>
      <c r="AT98" s="115">
        <f>ROUND(SUM(AV98:AW98),2)</f>
        <v>0</v>
      </c>
      <c r="AU98" s="116">
        <f>'4 - neuznatelné vedlejší ...'!P121</f>
        <v>0</v>
      </c>
      <c r="AV98" s="115">
        <f>'4 - neuznatelné vedlejší ...'!J33</f>
        <v>0</v>
      </c>
      <c r="AW98" s="115">
        <f>'4 - neuznatelné vedlejší ...'!J34</f>
        <v>0</v>
      </c>
      <c r="AX98" s="115">
        <f>'4 - neuznatelné vedlejší ...'!J35</f>
        <v>0</v>
      </c>
      <c r="AY98" s="115">
        <f>'4 - neuznatelné vedlejší ...'!J36</f>
        <v>0</v>
      </c>
      <c r="AZ98" s="115">
        <f>'4 - neuznatelné vedlejší ...'!F33</f>
        <v>0</v>
      </c>
      <c r="BA98" s="115">
        <f>'4 - neuznatelné vedlejší ...'!F34</f>
        <v>0</v>
      </c>
      <c r="BB98" s="115">
        <f>'4 - neuznatelné vedlejší ...'!F35</f>
        <v>0</v>
      </c>
      <c r="BC98" s="115">
        <f>'4 - neuznatelné vedlejší ...'!F36</f>
        <v>0</v>
      </c>
      <c r="BD98" s="117">
        <f>'4 - neuznatelné vedlejší ...'!F37</f>
        <v>0</v>
      </c>
      <c r="BE98" s="7"/>
      <c r="BT98" s="113" t="s">
        <v>78</v>
      </c>
      <c r="BV98" s="113" t="s">
        <v>75</v>
      </c>
      <c r="BW98" s="113" t="s">
        <v>90</v>
      </c>
      <c r="BX98" s="113" t="s">
        <v>4</v>
      </c>
      <c r="CL98" s="113" t="s">
        <v>1</v>
      </c>
      <c r="CM98" s="113" t="s">
        <v>82</v>
      </c>
    </row>
    <row r="99" s="2" customFormat="1" ht="30" customHeight="1">
      <c r="A99" s="36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37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uznatelné chodník a z...'!C2" display="/"/>
    <hyperlink ref="A96" location="'2 - uznatelné vedlejší ro...'!C2" display="/"/>
    <hyperlink ref="A97" location="'3 - neuznatelné chodník a...'!C2" display="/"/>
    <hyperlink ref="A98" location="'4 - neuznatelné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204a - Zahořany chodník a zastávka u sil. III-11627 - Ceny KOMPET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92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24. 1. 2023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ROUND(J124,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ROUND((SUM(BE124:BE366)),  2)</f>
        <v>0</v>
      </c>
      <c r="G33" s="36"/>
      <c r="H33" s="36"/>
      <c r="I33" s="126">
        <v>0.20999999999999999</v>
      </c>
      <c r="J33" s="125">
        <f>ROUND(((SUM(BE124:BE366))*I33),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ROUND((SUM(BF124:BF366)),  2)</f>
        <v>0</v>
      </c>
      <c r="G34" s="36"/>
      <c r="H34" s="36"/>
      <c r="I34" s="126">
        <v>0.14999999999999999</v>
      </c>
      <c r="J34" s="125">
        <f>ROUND(((SUM(BF124:BF366))*I34),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ROUND((SUM(BG124:BG366)),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ROUND((SUM(BH124:BH366)),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ROUND((SUM(BI124:BI366)),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204a - Zahořany chodník a zastávka u sil. III-11627 - Ceny KOMPET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1 - uznatelné chodník a z...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24. 1. 2023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95</v>
      </c>
      <c r="D94" s="127"/>
      <c r="E94" s="127"/>
      <c r="F94" s="127"/>
      <c r="G94" s="127"/>
      <c r="H94" s="127"/>
      <c r="I94" s="127"/>
      <c r="J94" s="136" t="s">
        <v>96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97</v>
      </c>
      <c r="D96" s="36"/>
      <c r="E96" s="36"/>
      <c r="F96" s="36"/>
      <c r="G96" s="36"/>
      <c r="H96" s="36"/>
      <c r="I96" s="36"/>
      <c r="J96" s="94">
        <f>J124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98</v>
      </c>
    </row>
    <row r="97" s="9" customFormat="1" ht="24.96" customHeight="1">
      <c r="A97" s="9"/>
      <c r="B97" s="138"/>
      <c r="C97" s="9"/>
      <c r="D97" s="139" t="s">
        <v>99</v>
      </c>
      <c r="E97" s="140"/>
      <c r="F97" s="140"/>
      <c r="G97" s="140"/>
      <c r="H97" s="140"/>
      <c r="I97" s="140"/>
      <c r="J97" s="141">
        <f>J125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100</v>
      </c>
      <c r="E98" s="144"/>
      <c r="F98" s="144"/>
      <c r="G98" s="144"/>
      <c r="H98" s="144"/>
      <c r="I98" s="144"/>
      <c r="J98" s="145">
        <f>J126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101</v>
      </c>
      <c r="E99" s="144"/>
      <c r="F99" s="144"/>
      <c r="G99" s="144"/>
      <c r="H99" s="144"/>
      <c r="I99" s="144"/>
      <c r="J99" s="145">
        <f>J199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102</v>
      </c>
      <c r="E100" s="144"/>
      <c r="F100" s="144"/>
      <c r="G100" s="144"/>
      <c r="H100" s="144"/>
      <c r="I100" s="144"/>
      <c r="J100" s="145">
        <f>J206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103</v>
      </c>
      <c r="E101" s="144"/>
      <c r="F101" s="144"/>
      <c r="G101" s="144"/>
      <c r="H101" s="144"/>
      <c r="I101" s="144"/>
      <c r="J101" s="145">
        <f>J215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104</v>
      </c>
      <c r="E102" s="144"/>
      <c r="F102" s="144"/>
      <c r="G102" s="144"/>
      <c r="H102" s="144"/>
      <c r="I102" s="144"/>
      <c r="J102" s="145">
        <f>J262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105</v>
      </c>
      <c r="E103" s="144"/>
      <c r="F103" s="144"/>
      <c r="G103" s="144"/>
      <c r="H103" s="144"/>
      <c r="I103" s="144"/>
      <c r="J103" s="145">
        <f>J349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2"/>
      <c r="C104" s="10"/>
      <c r="D104" s="143" t="s">
        <v>106</v>
      </c>
      <c r="E104" s="144"/>
      <c r="F104" s="144"/>
      <c r="G104" s="144"/>
      <c r="H104" s="144"/>
      <c r="I104" s="144"/>
      <c r="J104" s="145">
        <f>J352</f>
        <v>0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107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119" t="str">
        <f>E7</f>
        <v>204a - Zahořany chodník a zastávka u sil. III-11627 - Ceny KOMPET</v>
      </c>
      <c r="F114" s="30"/>
      <c r="G114" s="30"/>
      <c r="H114" s="30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92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65" t="str">
        <f>E9</f>
        <v>1 - uznatelné chodník a z...</v>
      </c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6"/>
      <c r="E118" s="36"/>
      <c r="F118" s="25" t="str">
        <f>F12</f>
        <v xml:space="preserve"> </v>
      </c>
      <c r="G118" s="36"/>
      <c r="H118" s="36"/>
      <c r="I118" s="30" t="s">
        <v>22</v>
      </c>
      <c r="J118" s="67" t="str">
        <f>IF(J12="","",J12)</f>
        <v>24. 1. 2023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6"/>
      <c r="E120" s="36"/>
      <c r="F120" s="25" t="str">
        <f>E15</f>
        <v xml:space="preserve"> </v>
      </c>
      <c r="G120" s="36"/>
      <c r="H120" s="36"/>
      <c r="I120" s="30" t="s">
        <v>29</v>
      </c>
      <c r="J120" s="34" t="str">
        <f>E21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6"/>
      <c r="E121" s="36"/>
      <c r="F121" s="25" t="str">
        <f>IF(E18="","",E18)</f>
        <v>Vyplň údaj</v>
      </c>
      <c r="G121" s="36"/>
      <c r="H121" s="36"/>
      <c r="I121" s="30" t="s">
        <v>31</v>
      </c>
      <c r="J121" s="34" t="str">
        <f>E24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46"/>
      <c r="B123" s="147"/>
      <c r="C123" s="148" t="s">
        <v>108</v>
      </c>
      <c r="D123" s="149" t="s">
        <v>58</v>
      </c>
      <c r="E123" s="149" t="s">
        <v>54</v>
      </c>
      <c r="F123" s="149" t="s">
        <v>55</v>
      </c>
      <c r="G123" s="149" t="s">
        <v>109</v>
      </c>
      <c r="H123" s="149" t="s">
        <v>110</v>
      </c>
      <c r="I123" s="149" t="s">
        <v>111</v>
      </c>
      <c r="J123" s="149" t="s">
        <v>96</v>
      </c>
      <c r="K123" s="150" t="s">
        <v>112</v>
      </c>
      <c r="L123" s="151"/>
      <c r="M123" s="84" t="s">
        <v>1</v>
      </c>
      <c r="N123" s="85" t="s">
        <v>37</v>
      </c>
      <c r="O123" s="85" t="s">
        <v>113</v>
      </c>
      <c r="P123" s="85" t="s">
        <v>114</v>
      </c>
      <c r="Q123" s="85" t="s">
        <v>115</v>
      </c>
      <c r="R123" s="85" t="s">
        <v>116</v>
      </c>
      <c r="S123" s="85" t="s">
        <v>117</v>
      </c>
      <c r="T123" s="86" t="s">
        <v>118</v>
      </c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</row>
    <row r="124" s="2" customFormat="1" ht="22.8" customHeight="1">
      <c r="A124" s="36"/>
      <c r="B124" s="37"/>
      <c r="C124" s="91" t="s">
        <v>119</v>
      </c>
      <c r="D124" s="36"/>
      <c r="E124" s="36"/>
      <c r="F124" s="36"/>
      <c r="G124" s="36"/>
      <c r="H124" s="36"/>
      <c r="I124" s="36"/>
      <c r="J124" s="152">
        <f>BK124</f>
        <v>0</v>
      </c>
      <c r="K124" s="36"/>
      <c r="L124" s="37"/>
      <c r="M124" s="87"/>
      <c r="N124" s="71"/>
      <c r="O124" s="88"/>
      <c r="P124" s="153">
        <f>P125</f>
        <v>0</v>
      </c>
      <c r="Q124" s="88"/>
      <c r="R124" s="153">
        <f>R125</f>
        <v>254.96734855</v>
      </c>
      <c r="S124" s="88"/>
      <c r="T124" s="154">
        <f>T125</f>
        <v>8.8759999999999994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72</v>
      </c>
      <c r="AU124" s="17" t="s">
        <v>98</v>
      </c>
      <c r="BK124" s="155">
        <f>BK125</f>
        <v>0</v>
      </c>
    </row>
    <row r="125" s="12" customFormat="1" ht="25.92" customHeight="1">
      <c r="A125" s="12"/>
      <c r="B125" s="156"/>
      <c r="C125" s="12"/>
      <c r="D125" s="157" t="s">
        <v>72</v>
      </c>
      <c r="E125" s="158" t="s">
        <v>120</v>
      </c>
      <c r="F125" s="158" t="s">
        <v>121</v>
      </c>
      <c r="G125" s="12"/>
      <c r="H125" s="12"/>
      <c r="I125" s="159"/>
      <c r="J125" s="160">
        <f>BK125</f>
        <v>0</v>
      </c>
      <c r="K125" s="12"/>
      <c r="L125" s="156"/>
      <c r="M125" s="161"/>
      <c r="N125" s="162"/>
      <c r="O125" s="162"/>
      <c r="P125" s="163">
        <f>P126+P199+P206+P215+P262+P349+P352</f>
        <v>0</v>
      </c>
      <c r="Q125" s="162"/>
      <c r="R125" s="163">
        <f>R126+R199+R206+R215+R262+R349+R352</f>
        <v>254.96734855</v>
      </c>
      <c r="S125" s="162"/>
      <c r="T125" s="164">
        <f>T126+T199+T206+T215+T262+T349+T352</f>
        <v>8.8759999999999994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7" t="s">
        <v>78</v>
      </c>
      <c r="AT125" s="165" t="s">
        <v>72</v>
      </c>
      <c r="AU125" s="165" t="s">
        <v>73</v>
      </c>
      <c r="AY125" s="157" t="s">
        <v>122</v>
      </c>
      <c r="BK125" s="166">
        <f>BK126+BK199+BK206+BK215+BK262+BK349+BK352</f>
        <v>0</v>
      </c>
    </row>
    <row r="126" s="12" customFormat="1" ht="22.8" customHeight="1">
      <c r="A126" s="12"/>
      <c r="B126" s="156"/>
      <c r="C126" s="12"/>
      <c r="D126" s="157" t="s">
        <v>72</v>
      </c>
      <c r="E126" s="167" t="s">
        <v>78</v>
      </c>
      <c r="F126" s="167" t="s">
        <v>123</v>
      </c>
      <c r="G126" s="12"/>
      <c r="H126" s="12"/>
      <c r="I126" s="159"/>
      <c r="J126" s="168">
        <f>BK126</f>
        <v>0</v>
      </c>
      <c r="K126" s="12"/>
      <c r="L126" s="156"/>
      <c r="M126" s="161"/>
      <c r="N126" s="162"/>
      <c r="O126" s="162"/>
      <c r="P126" s="163">
        <f>SUM(P127:P198)</f>
        <v>0</v>
      </c>
      <c r="Q126" s="162"/>
      <c r="R126" s="163">
        <f>SUM(R127:R198)</f>
        <v>54.432434999999998</v>
      </c>
      <c r="S126" s="162"/>
      <c r="T126" s="164">
        <f>SUM(T127:T198)</f>
        <v>8.8759999999999994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7" t="s">
        <v>78</v>
      </c>
      <c r="AT126" s="165" t="s">
        <v>72</v>
      </c>
      <c r="AU126" s="165" t="s">
        <v>78</v>
      </c>
      <c r="AY126" s="157" t="s">
        <v>122</v>
      </c>
      <c r="BK126" s="166">
        <f>SUM(BK127:BK198)</f>
        <v>0</v>
      </c>
    </row>
    <row r="127" s="2" customFormat="1" ht="16.5" customHeight="1">
      <c r="A127" s="36"/>
      <c r="B127" s="169"/>
      <c r="C127" s="170" t="s">
        <v>78</v>
      </c>
      <c r="D127" s="170" t="s">
        <v>124</v>
      </c>
      <c r="E127" s="171" t="s">
        <v>125</v>
      </c>
      <c r="F127" s="172" t="s">
        <v>126</v>
      </c>
      <c r="G127" s="173" t="s">
        <v>127</v>
      </c>
      <c r="H127" s="174">
        <v>59.200000000000003</v>
      </c>
      <c r="I127" s="175"/>
      <c r="J127" s="176">
        <f>ROUND(I127*H127,2)</f>
        <v>0</v>
      </c>
      <c r="K127" s="172" t="s">
        <v>1</v>
      </c>
      <c r="L127" s="37"/>
      <c r="M127" s="177" t="s">
        <v>1</v>
      </c>
      <c r="N127" s="178" t="s">
        <v>38</v>
      </c>
      <c r="O127" s="75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1" t="s">
        <v>88</v>
      </c>
      <c r="AT127" s="181" t="s">
        <v>124</v>
      </c>
      <c r="AU127" s="181" t="s">
        <v>82</v>
      </c>
      <c r="AY127" s="17" t="s">
        <v>122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78</v>
      </c>
      <c r="BK127" s="182">
        <f>ROUND(I127*H127,2)</f>
        <v>0</v>
      </c>
      <c r="BL127" s="17" t="s">
        <v>88</v>
      </c>
      <c r="BM127" s="181" t="s">
        <v>82</v>
      </c>
    </row>
    <row r="128" s="2" customFormat="1">
      <c r="A128" s="36"/>
      <c r="B128" s="37"/>
      <c r="C128" s="36"/>
      <c r="D128" s="183" t="s">
        <v>128</v>
      </c>
      <c r="E128" s="36"/>
      <c r="F128" s="184" t="s">
        <v>126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128</v>
      </c>
      <c r="AU128" s="17" t="s">
        <v>82</v>
      </c>
    </row>
    <row r="129" s="13" customFormat="1">
      <c r="A129" s="13"/>
      <c r="B129" s="188"/>
      <c r="C129" s="13"/>
      <c r="D129" s="183" t="s">
        <v>129</v>
      </c>
      <c r="E129" s="189" t="s">
        <v>1</v>
      </c>
      <c r="F129" s="190" t="s">
        <v>130</v>
      </c>
      <c r="G129" s="13"/>
      <c r="H129" s="191">
        <v>59.200000000000003</v>
      </c>
      <c r="I129" s="192"/>
      <c r="J129" s="13"/>
      <c r="K129" s="13"/>
      <c r="L129" s="188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9" t="s">
        <v>129</v>
      </c>
      <c r="AU129" s="189" t="s">
        <v>82</v>
      </c>
      <c r="AV129" s="13" t="s">
        <v>82</v>
      </c>
      <c r="AW129" s="13" t="s">
        <v>30</v>
      </c>
      <c r="AX129" s="13" t="s">
        <v>73</v>
      </c>
      <c r="AY129" s="189" t="s">
        <v>122</v>
      </c>
    </row>
    <row r="130" s="14" customFormat="1">
      <c r="A130" s="14"/>
      <c r="B130" s="196"/>
      <c r="C130" s="14"/>
      <c r="D130" s="183" t="s">
        <v>129</v>
      </c>
      <c r="E130" s="197" t="s">
        <v>1</v>
      </c>
      <c r="F130" s="198" t="s">
        <v>131</v>
      </c>
      <c r="G130" s="14"/>
      <c r="H130" s="199">
        <v>59.200000000000003</v>
      </c>
      <c r="I130" s="200"/>
      <c r="J130" s="14"/>
      <c r="K130" s="14"/>
      <c r="L130" s="196"/>
      <c r="M130" s="201"/>
      <c r="N130" s="202"/>
      <c r="O130" s="202"/>
      <c r="P130" s="202"/>
      <c r="Q130" s="202"/>
      <c r="R130" s="202"/>
      <c r="S130" s="202"/>
      <c r="T130" s="20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129</v>
      </c>
      <c r="AU130" s="197" t="s">
        <v>82</v>
      </c>
      <c r="AV130" s="14" t="s">
        <v>88</v>
      </c>
      <c r="AW130" s="14" t="s">
        <v>30</v>
      </c>
      <c r="AX130" s="14" t="s">
        <v>78</v>
      </c>
      <c r="AY130" s="197" t="s">
        <v>122</v>
      </c>
    </row>
    <row r="131" s="2" customFormat="1" ht="37.8" customHeight="1">
      <c r="A131" s="36"/>
      <c r="B131" s="169"/>
      <c r="C131" s="170" t="s">
        <v>82</v>
      </c>
      <c r="D131" s="170" t="s">
        <v>124</v>
      </c>
      <c r="E131" s="171" t="s">
        <v>132</v>
      </c>
      <c r="F131" s="172" t="s">
        <v>133</v>
      </c>
      <c r="G131" s="173" t="s">
        <v>134</v>
      </c>
      <c r="H131" s="174">
        <v>4.2000000000000002</v>
      </c>
      <c r="I131" s="175"/>
      <c r="J131" s="176">
        <f>ROUND(I131*H131,2)</f>
        <v>0</v>
      </c>
      <c r="K131" s="172" t="s">
        <v>1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0.26000000000000001</v>
      </c>
      <c r="T131" s="180">
        <f>S131*H131</f>
        <v>1.0920000000000001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88</v>
      </c>
      <c r="AT131" s="181" t="s">
        <v>124</v>
      </c>
      <c r="AU131" s="181" t="s">
        <v>82</v>
      </c>
      <c r="AY131" s="17" t="s">
        <v>122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78</v>
      </c>
      <c r="BK131" s="182">
        <f>ROUND(I131*H131,2)</f>
        <v>0</v>
      </c>
      <c r="BL131" s="17" t="s">
        <v>88</v>
      </c>
      <c r="BM131" s="181" t="s">
        <v>88</v>
      </c>
    </row>
    <row r="132" s="2" customFormat="1">
      <c r="A132" s="36"/>
      <c r="B132" s="37"/>
      <c r="C132" s="36"/>
      <c r="D132" s="183" t="s">
        <v>128</v>
      </c>
      <c r="E132" s="36"/>
      <c r="F132" s="184" t="s">
        <v>133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128</v>
      </c>
      <c r="AU132" s="17" t="s">
        <v>82</v>
      </c>
    </row>
    <row r="133" s="13" customFormat="1">
      <c r="A133" s="13"/>
      <c r="B133" s="188"/>
      <c r="C133" s="13"/>
      <c r="D133" s="183" t="s">
        <v>129</v>
      </c>
      <c r="E133" s="189" t="s">
        <v>1</v>
      </c>
      <c r="F133" s="190" t="s">
        <v>135</v>
      </c>
      <c r="G133" s="13"/>
      <c r="H133" s="191">
        <v>4.2000000000000002</v>
      </c>
      <c r="I133" s="192"/>
      <c r="J133" s="13"/>
      <c r="K133" s="13"/>
      <c r="L133" s="188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129</v>
      </c>
      <c r="AU133" s="189" t="s">
        <v>82</v>
      </c>
      <c r="AV133" s="13" t="s">
        <v>82</v>
      </c>
      <c r="AW133" s="13" t="s">
        <v>30</v>
      </c>
      <c r="AX133" s="13" t="s">
        <v>73</v>
      </c>
      <c r="AY133" s="189" t="s">
        <v>122</v>
      </c>
    </row>
    <row r="134" s="14" customFormat="1">
      <c r="A134" s="14"/>
      <c r="B134" s="196"/>
      <c r="C134" s="14"/>
      <c r="D134" s="183" t="s">
        <v>129</v>
      </c>
      <c r="E134" s="197" t="s">
        <v>1</v>
      </c>
      <c r="F134" s="198" t="s">
        <v>131</v>
      </c>
      <c r="G134" s="14"/>
      <c r="H134" s="199">
        <v>4.2000000000000002</v>
      </c>
      <c r="I134" s="200"/>
      <c r="J134" s="14"/>
      <c r="K134" s="14"/>
      <c r="L134" s="196"/>
      <c r="M134" s="201"/>
      <c r="N134" s="202"/>
      <c r="O134" s="202"/>
      <c r="P134" s="202"/>
      <c r="Q134" s="202"/>
      <c r="R134" s="202"/>
      <c r="S134" s="202"/>
      <c r="T134" s="20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129</v>
      </c>
      <c r="AU134" s="197" t="s">
        <v>82</v>
      </c>
      <c r="AV134" s="14" t="s">
        <v>88</v>
      </c>
      <c r="AW134" s="14" t="s">
        <v>30</v>
      </c>
      <c r="AX134" s="14" t="s">
        <v>78</v>
      </c>
      <c r="AY134" s="197" t="s">
        <v>122</v>
      </c>
    </row>
    <row r="135" s="2" customFormat="1" ht="33" customHeight="1">
      <c r="A135" s="36"/>
      <c r="B135" s="169"/>
      <c r="C135" s="170" t="s">
        <v>85</v>
      </c>
      <c r="D135" s="170" t="s">
        <v>124</v>
      </c>
      <c r="E135" s="171" t="s">
        <v>136</v>
      </c>
      <c r="F135" s="172" t="s">
        <v>137</v>
      </c>
      <c r="G135" s="173" t="s">
        <v>134</v>
      </c>
      <c r="H135" s="174">
        <v>4</v>
      </c>
      <c r="I135" s="175"/>
      <c r="J135" s="176">
        <f>ROUND(I135*H135,2)</f>
        <v>0</v>
      </c>
      <c r="K135" s="172" t="s">
        <v>1</v>
      </c>
      <c r="L135" s="37"/>
      <c r="M135" s="177" t="s">
        <v>1</v>
      </c>
      <c r="N135" s="178" t="s">
        <v>38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0.098000000000000004</v>
      </c>
      <c r="T135" s="180">
        <f>S135*H135</f>
        <v>0.39200000000000002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88</v>
      </c>
      <c r="AT135" s="181" t="s">
        <v>124</v>
      </c>
      <c r="AU135" s="181" t="s">
        <v>82</v>
      </c>
      <c r="AY135" s="17" t="s">
        <v>122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78</v>
      </c>
      <c r="BK135" s="182">
        <f>ROUND(I135*H135,2)</f>
        <v>0</v>
      </c>
      <c r="BL135" s="17" t="s">
        <v>88</v>
      </c>
      <c r="BM135" s="181" t="s">
        <v>138</v>
      </c>
    </row>
    <row r="136" s="2" customFormat="1">
      <c r="A136" s="36"/>
      <c r="B136" s="37"/>
      <c r="C136" s="36"/>
      <c r="D136" s="183" t="s">
        <v>128</v>
      </c>
      <c r="E136" s="36"/>
      <c r="F136" s="184" t="s">
        <v>137</v>
      </c>
      <c r="G136" s="36"/>
      <c r="H136" s="36"/>
      <c r="I136" s="185"/>
      <c r="J136" s="36"/>
      <c r="K136" s="36"/>
      <c r="L136" s="37"/>
      <c r="M136" s="186"/>
      <c r="N136" s="187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128</v>
      </c>
      <c r="AU136" s="17" t="s">
        <v>82</v>
      </c>
    </row>
    <row r="137" s="13" customFormat="1">
      <c r="A137" s="13"/>
      <c r="B137" s="188"/>
      <c r="C137" s="13"/>
      <c r="D137" s="183" t="s">
        <v>129</v>
      </c>
      <c r="E137" s="189" t="s">
        <v>1</v>
      </c>
      <c r="F137" s="190" t="s">
        <v>139</v>
      </c>
      <c r="G137" s="13"/>
      <c r="H137" s="191">
        <v>4</v>
      </c>
      <c r="I137" s="192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129</v>
      </c>
      <c r="AU137" s="189" t="s">
        <v>82</v>
      </c>
      <c r="AV137" s="13" t="s">
        <v>82</v>
      </c>
      <c r="AW137" s="13" t="s">
        <v>30</v>
      </c>
      <c r="AX137" s="13" t="s">
        <v>73</v>
      </c>
      <c r="AY137" s="189" t="s">
        <v>122</v>
      </c>
    </row>
    <row r="138" s="14" customFormat="1">
      <c r="A138" s="14"/>
      <c r="B138" s="196"/>
      <c r="C138" s="14"/>
      <c r="D138" s="183" t="s">
        <v>129</v>
      </c>
      <c r="E138" s="197" t="s">
        <v>1</v>
      </c>
      <c r="F138" s="198" t="s">
        <v>131</v>
      </c>
      <c r="G138" s="14"/>
      <c r="H138" s="199">
        <v>4</v>
      </c>
      <c r="I138" s="200"/>
      <c r="J138" s="14"/>
      <c r="K138" s="14"/>
      <c r="L138" s="196"/>
      <c r="M138" s="201"/>
      <c r="N138" s="202"/>
      <c r="O138" s="202"/>
      <c r="P138" s="202"/>
      <c r="Q138" s="202"/>
      <c r="R138" s="202"/>
      <c r="S138" s="202"/>
      <c r="T138" s="20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7" t="s">
        <v>129</v>
      </c>
      <c r="AU138" s="197" t="s">
        <v>82</v>
      </c>
      <c r="AV138" s="14" t="s">
        <v>88</v>
      </c>
      <c r="AW138" s="14" t="s">
        <v>30</v>
      </c>
      <c r="AX138" s="14" t="s">
        <v>78</v>
      </c>
      <c r="AY138" s="197" t="s">
        <v>122</v>
      </c>
    </row>
    <row r="139" s="2" customFormat="1" ht="33" customHeight="1">
      <c r="A139" s="36"/>
      <c r="B139" s="169"/>
      <c r="C139" s="170" t="s">
        <v>88</v>
      </c>
      <c r="D139" s="170" t="s">
        <v>124</v>
      </c>
      <c r="E139" s="171" t="s">
        <v>140</v>
      </c>
      <c r="F139" s="172" t="s">
        <v>141</v>
      </c>
      <c r="G139" s="173" t="s">
        <v>134</v>
      </c>
      <c r="H139" s="174">
        <v>8.1999999999999993</v>
      </c>
      <c r="I139" s="175"/>
      <c r="J139" s="176">
        <f>ROUND(I139*H139,2)</f>
        <v>0</v>
      </c>
      <c r="K139" s="172" t="s">
        <v>1</v>
      </c>
      <c r="L139" s="37"/>
      <c r="M139" s="177" t="s">
        <v>1</v>
      </c>
      <c r="N139" s="178" t="s">
        <v>38</v>
      </c>
      <c r="O139" s="75"/>
      <c r="P139" s="179">
        <f>O139*H139</f>
        <v>0</v>
      </c>
      <c r="Q139" s="179">
        <v>0</v>
      </c>
      <c r="R139" s="179">
        <f>Q139*H139</f>
        <v>0</v>
      </c>
      <c r="S139" s="179">
        <v>0.17999999999999999</v>
      </c>
      <c r="T139" s="180">
        <f>S139*H139</f>
        <v>1.4759999999999998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88</v>
      </c>
      <c r="AT139" s="181" t="s">
        <v>124</v>
      </c>
      <c r="AU139" s="181" t="s">
        <v>82</v>
      </c>
      <c r="AY139" s="17" t="s">
        <v>122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78</v>
      </c>
      <c r="BK139" s="182">
        <f>ROUND(I139*H139,2)</f>
        <v>0</v>
      </c>
      <c r="BL139" s="17" t="s">
        <v>88</v>
      </c>
      <c r="BM139" s="181" t="s">
        <v>142</v>
      </c>
    </row>
    <row r="140" s="2" customFormat="1">
      <c r="A140" s="36"/>
      <c r="B140" s="37"/>
      <c r="C140" s="36"/>
      <c r="D140" s="183" t="s">
        <v>128</v>
      </c>
      <c r="E140" s="36"/>
      <c r="F140" s="184" t="s">
        <v>141</v>
      </c>
      <c r="G140" s="36"/>
      <c r="H140" s="36"/>
      <c r="I140" s="185"/>
      <c r="J140" s="36"/>
      <c r="K140" s="36"/>
      <c r="L140" s="37"/>
      <c r="M140" s="186"/>
      <c r="N140" s="187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128</v>
      </c>
      <c r="AU140" s="17" t="s">
        <v>82</v>
      </c>
    </row>
    <row r="141" s="13" customFormat="1">
      <c r="A141" s="13"/>
      <c r="B141" s="188"/>
      <c r="C141" s="13"/>
      <c r="D141" s="183" t="s">
        <v>129</v>
      </c>
      <c r="E141" s="189" t="s">
        <v>1</v>
      </c>
      <c r="F141" s="190" t="s">
        <v>143</v>
      </c>
      <c r="G141" s="13"/>
      <c r="H141" s="191">
        <v>8.1999999999999993</v>
      </c>
      <c r="I141" s="192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129</v>
      </c>
      <c r="AU141" s="189" t="s">
        <v>82</v>
      </c>
      <c r="AV141" s="13" t="s">
        <v>82</v>
      </c>
      <c r="AW141" s="13" t="s">
        <v>30</v>
      </c>
      <c r="AX141" s="13" t="s">
        <v>73</v>
      </c>
      <c r="AY141" s="189" t="s">
        <v>122</v>
      </c>
    </row>
    <row r="142" s="14" customFormat="1">
      <c r="A142" s="14"/>
      <c r="B142" s="196"/>
      <c r="C142" s="14"/>
      <c r="D142" s="183" t="s">
        <v>129</v>
      </c>
      <c r="E142" s="197" t="s">
        <v>1</v>
      </c>
      <c r="F142" s="198" t="s">
        <v>131</v>
      </c>
      <c r="G142" s="14"/>
      <c r="H142" s="199">
        <v>8.1999999999999993</v>
      </c>
      <c r="I142" s="200"/>
      <c r="J142" s="14"/>
      <c r="K142" s="14"/>
      <c r="L142" s="196"/>
      <c r="M142" s="201"/>
      <c r="N142" s="202"/>
      <c r="O142" s="202"/>
      <c r="P142" s="202"/>
      <c r="Q142" s="202"/>
      <c r="R142" s="202"/>
      <c r="S142" s="202"/>
      <c r="T142" s="20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7" t="s">
        <v>129</v>
      </c>
      <c r="AU142" s="197" t="s">
        <v>82</v>
      </c>
      <c r="AV142" s="14" t="s">
        <v>88</v>
      </c>
      <c r="AW142" s="14" t="s">
        <v>30</v>
      </c>
      <c r="AX142" s="14" t="s">
        <v>78</v>
      </c>
      <c r="AY142" s="197" t="s">
        <v>122</v>
      </c>
    </row>
    <row r="143" s="2" customFormat="1" ht="37.8" customHeight="1">
      <c r="A143" s="36"/>
      <c r="B143" s="169"/>
      <c r="C143" s="170" t="s">
        <v>144</v>
      </c>
      <c r="D143" s="170" t="s">
        <v>124</v>
      </c>
      <c r="E143" s="171" t="s">
        <v>145</v>
      </c>
      <c r="F143" s="172" t="s">
        <v>146</v>
      </c>
      <c r="G143" s="173" t="s">
        <v>134</v>
      </c>
      <c r="H143" s="174">
        <v>11.6</v>
      </c>
      <c r="I143" s="175"/>
      <c r="J143" s="176">
        <f>ROUND(I143*H143,2)</f>
        <v>0</v>
      </c>
      <c r="K143" s="172" t="s">
        <v>1</v>
      </c>
      <c r="L143" s="37"/>
      <c r="M143" s="177" t="s">
        <v>1</v>
      </c>
      <c r="N143" s="178" t="s">
        <v>38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0.28999999999999998</v>
      </c>
      <c r="T143" s="180">
        <f>S143*H143</f>
        <v>3.3639999999999999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88</v>
      </c>
      <c r="AT143" s="181" t="s">
        <v>124</v>
      </c>
      <c r="AU143" s="181" t="s">
        <v>82</v>
      </c>
      <c r="AY143" s="17" t="s">
        <v>122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78</v>
      </c>
      <c r="BK143" s="182">
        <f>ROUND(I143*H143,2)</f>
        <v>0</v>
      </c>
      <c r="BL143" s="17" t="s">
        <v>88</v>
      </c>
      <c r="BM143" s="181" t="s">
        <v>147</v>
      </c>
    </row>
    <row r="144" s="2" customFormat="1">
      <c r="A144" s="36"/>
      <c r="B144" s="37"/>
      <c r="C144" s="36"/>
      <c r="D144" s="183" t="s">
        <v>128</v>
      </c>
      <c r="E144" s="36"/>
      <c r="F144" s="184" t="s">
        <v>146</v>
      </c>
      <c r="G144" s="36"/>
      <c r="H144" s="36"/>
      <c r="I144" s="185"/>
      <c r="J144" s="36"/>
      <c r="K144" s="36"/>
      <c r="L144" s="37"/>
      <c r="M144" s="186"/>
      <c r="N144" s="187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128</v>
      </c>
      <c r="AU144" s="17" t="s">
        <v>82</v>
      </c>
    </row>
    <row r="145" s="13" customFormat="1">
      <c r="A145" s="13"/>
      <c r="B145" s="188"/>
      <c r="C145" s="13"/>
      <c r="D145" s="183" t="s">
        <v>129</v>
      </c>
      <c r="E145" s="189" t="s">
        <v>1</v>
      </c>
      <c r="F145" s="190" t="s">
        <v>148</v>
      </c>
      <c r="G145" s="13"/>
      <c r="H145" s="191">
        <v>11.6</v>
      </c>
      <c r="I145" s="192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129</v>
      </c>
      <c r="AU145" s="189" t="s">
        <v>82</v>
      </c>
      <c r="AV145" s="13" t="s">
        <v>82</v>
      </c>
      <c r="AW145" s="13" t="s">
        <v>30</v>
      </c>
      <c r="AX145" s="13" t="s">
        <v>73</v>
      </c>
      <c r="AY145" s="189" t="s">
        <v>122</v>
      </c>
    </row>
    <row r="146" s="14" customFormat="1">
      <c r="A146" s="14"/>
      <c r="B146" s="196"/>
      <c r="C146" s="14"/>
      <c r="D146" s="183" t="s">
        <v>129</v>
      </c>
      <c r="E146" s="197" t="s">
        <v>1</v>
      </c>
      <c r="F146" s="198" t="s">
        <v>131</v>
      </c>
      <c r="G146" s="14"/>
      <c r="H146" s="199">
        <v>11.6</v>
      </c>
      <c r="I146" s="200"/>
      <c r="J146" s="14"/>
      <c r="K146" s="14"/>
      <c r="L146" s="196"/>
      <c r="M146" s="201"/>
      <c r="N146" s="202"/>
      <c r="O146" s="202"/>
      <c r="P146" s="202"/>
      <c r="Q146" s="202"/>
      <c r="R146" s="202"/>
      <c r="S146" s="202"/>
      <c r="T146" s="20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7" t="s">
        <v>129</v>
      </c>
      <c r="AU146" s="197" t="s">
        <v>82</v>
      </c>
      <c r="AV146" s="14" t="s">
        <v>88</v>
      </c>
      <c r="AW146" s="14" t="s">
        <v>30</v>
      </c>
      <c r="AX146" s="14" t="s">
        <v>78</v>
      </c>
      <c r="AY146" s="197" t="s">
        <v>122</v>
      </c>
    </row>
    <row r="147" s="2" customFormat="1" ht="33" customHeight="1">
      <c r="A147" s="36"/>
      <c r="B147" s="169"/>
      <c r="C147" s="170" t="s">
        <v>138</v>
      </c>
      <c r="D147" s="170" t="s">
        <v>124</v>
      </c>
      <c r="E147" s="171" t="s">
        <v>149</v>
      </c>
      <c r="F147" s="172" t="s">
        <v>150</v>
      </c>
      <c r="G147" s="173" t="s">
        <v>134</v>
      </c>
      <c r="H147" s="174">
        <v>11.6</v>
      </c>
      <c r="I147" s="175"/>
      <c r="J147" s="176">
        <f>ROUND(I147*H147,2)</f>
        <v>0</v>
      </c>
      <c r="K147" s="172" t="s">
        <v>1</v>
      </c>
      <c r="L147" s="37"/>
      <c r="M147" s="177" t="s">
        <v>1</v>
      </c>
      <c r="N147" s="178" t="s">
        <v>38</v>
      </c>
      <c r="O147" s="75"/>
      <c r="P147" s="179">
        <f>O147*H147</f>
        <v>0</v>
      </c>
      <c r="Q147" s="179">
        <v>0</v>
      </c>
      <c r="R147" s="179">
        <f>Q147*H147</f>
        <v>0</v>
      </c>
      <c r="S147" s="179">
        <v>0.22</v>
      </c>
      <c r="T147" s="180">
        <f>S147*H147</f>
        <v>2.552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88</v>
      </c>
      <c r="AT147" s="181" t="s">
        <v>124</v>
      </c>
      <c r="AU147" s="181" t="s">
        <v>82</v>
      </c>
      <c r="AY147" s="17" t="s">
        <v>122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78</v>
      </c>
      <c r="BK147" s="182">
        <f>ROUND(I147*H147,2)</f>
        <v>0</v>
      </c>
      <c r="BL147" s="17" t="s">
        <v>88</v>
      </c>
      <c r="BM147" s="181" t="s">
        <v>151</v>
      </c>
    </row>
    <row r="148" s="2" customFormat="1">
      <c r="A148" s="36"/>
      <c r="B148" s="37"/>
      <c r="C148" s="36"/>
      <c r="D148" s="183" t="s">
        <v>128</v>
      </c>
      <c r="E148" s="36"/>
      <c r="F148" s="184" t="s">
        <v>150</v>
      </c>
      <c r="G148" s="36"/>
      <c r="H148" s="36"/>
      <c r="I148" s="185"/>
      <c r="J148" s="36"/>
      <c r="K148" s="36"/>
      <c r="L148" s="37"/>
      <c r="M148" s="186"/>
      <c r="N148" s="187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128</v>
      </c>
      <c r="AU148" s="17" t="s">
        <v>82</v>
      </c>
    </row>
    <row r="149" s="13" customFormat="1">
      <c r="A149" s="13"/>
      <c r="B149" s="188"/>
      <c r="C149" s="13"/>
      <c r="D149" s="183" t="s">
        <v>129</v>
      </c>
      <c r="E149" s="189" t="s">
        <v>1</v>
      </c>
      <c r="F149" s="190" t="s">
        <v>148</v>
      </c>
      <c r="G149" s="13"/>
      <c r="H149" s="191">
        <v>11.6</v>
      </c>
      <c r="I149" s="192"/>
      <c r="J149" s="13"/>
      <c r="K149" s="13"/>
      <c r="L149" s="188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129</v>
      </c>
      <c r="AU149" s="189" t="s">
        <v>82</v>
      </c>
      <c r="AV149" s="13" t="s">
        <v>82</v>
      </c>
      <c r="AW149" s="13" t="s">
        <v>30</v>
      </c>
      <c r="AX149" s="13" t="s">
        <v>73</v>
      </c>
      <c r="AY149" s="189" t="s">
        <v>122</v>
      </c>
    </row>
    <row r="150" s="14" customFormat="1">
      <c r="A150" s="14"/>
      <c r="B150" s="196"/>
      <c r="C150" s="14"/>
      <c r="D150" s="183" t="s">
        <v>129</v>
      </c>
      <c r="E150" s="197" t="s">
        <v>1</v>
      </c>
      <c r="F150" s="198" t="s">
        <v>131</v>
      </c>
      <c r="G150" s="14"/>
      <c r="H150" s="199">
        <v>11.6</v>
      </c>
      <c r="I150" s="200"/>
      <c r="J150" s="14"/>
      <c r="K150" s="14"/>
      <c r="L150" s="196"/>
      <c r="M150" s="201"/>
      <c r="N150" s="202"/>
      <c r="O150" s="202"/>
      <c r="P150" s="202"/>
      <c r="Q150" s="202"/>
      <c r="R150" s="202"/>
      <c r="S150" s="202"/>
      <c r="T150" s="20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129</v>
      </c>
      <c r="AU150" s="197" t="s">
        <v>82</v>
      </c>
      <c r="AV150" s="14" t="s">
        <v>88</v>
      </c>
      <c r="AW150" s="14" t="s">
        <v>30</v>
      </c>
      <c r="AX150" s="14" t="s">
        <v>78</v>
      </c>
      <c r="AY150" s="197" t="s">
        <v>122</v>
      </c>
    </row>
    <row r="151" s="2" customFormat="1" ht="16.5" customHeight="1">
      <c r="A151" s="36"/>
      <c r="B151" s="169"/>
      <c r="C151" s="170" t="s">
        <v>152</v>
      </c>
      <c r="D151" s="170" t="s">
        <v>124</v>
      </c>
      <c r="E151" s="171" t="s">
        <v>153</v>
      </c>
      <c r="F151" s="172" t="s">
        <v>154</v>
      </c>
      <c r="G151" s="173" t="s">
        <v>127</v>
      </c>
      <c r="H151" s="174">
        <v>0.98399999999999999</v>
      </c>
      <c r="I151" s="175"/>
      <c r="J151" s="176">
        <f>ROUND(I151*H151,2)</f>
        <v>0</v>
      </c>
      <c r="K151" s="172" t="s">
        <v>1</v>
      </c>
      <c r="L151" s="37"/>
      <c r="M151" s="177" t="s">
        <v>1</v>
      </c>
      <c r="N151" s="178" t="s">
        <v>38</v>
      </c>
      <c r="O151" s="7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1" t="s">
        <v>88</v>
      </c>
      <c r="AT151" s="181" t="s">
        <v>124</v>
      </c>
      <c r="AU151" s="181" t="s">
        <v>82</v>
      </c>
      <c r="AY151" s="17" t="s">
        <v>122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7" t="s">
        <v>78</v>
      </c>
      <c r="BK151" s="182">
        <f>ROUND(I151*H151,2)</f>
        <v>0</v>
      </c>
      <c r="BL151" s="17" t="s">
        <v>88</v>
      </c>
      <c r="BM151" s="181" t="s">
        <v>155</v>
      </c>
    </row>
    <row r="152" s="2" customFormat="1">
      <c r="A152" s="36"/>
      <c r="B152" s="37"/>
      <c r="C152" s="36"/>
      <c r="D152" s="183" t="s">
        <v>128</v>
      </c>
      <c r="E152" s="36"/>
      <c r="F152" s="184" t="s">
        <v>154</v>
      </c>
      <c r="G152" s="36"/>
      <c r="H152" s="36"/>
      <c r="I152" s="185"/>
      <c r="J152" s="36"/>
      <c r="K152" s="36"/>
      <c r="L152" s="37"/>
      <c r="M152" s="186"/>
      <c r="N152" s="187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128</v>
      </c>
      <c r="AU152" s="17" t="s">
        <v>82</v>
      </c>
    </row>
    <row r="153" s="13" customFormat="1">
      <c r="A153" s="13"/>
      <c r="B153" s="188"/>
      <c r="C153" s="13"/>
      <c r="D153" s="183" t="s">
        <v>129</v>
      </c>
      <c r="E153" s="189" t="s">
        <v>1</v>
      </c>
      <c r="F153" s="190" t="s">
        <v>156</v>
      </c>
      <c r="G153" s="13"/>
      <c r="H153" s="191">
        <v>0.98399999999999999</v>
      </c>
      <c r="I153" s="192"/>
      <c r="J153" s="13"/>
      <c r="K153" s="13"/>
      <c r="L153" s="188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129</v>
      </c>
      <c r="AU153" s="189" t="s">
        <v>82</v>
      </c>
      <c r="AV153" s="13" t="s">
        <v>82</v>
      </c>
      <c r="AW153" s="13" t="s">
        <v>30</v>
      </c>
      <c r="AX153" s="13" t="s">
        <v>73</v>
      </c>
      <c r="AY153" s="189" t="s">
        <v>122</v>
      </c>
    </row>
    <row r="154" s="14" customFormat="1">
      <c r="A154" s="14"/>
      <c r="B154" s="196"/>
      <c r="C154" s="14"/>
      <c r="D154" s="183" t="s">
        <v>129</v>
      </c>
      <c r="E154" s="197" t="s">
        <v>1</v>
      </c>
      <c r="F154" s="198" t="s">
        <v>131</v>
      </c>
      <c r="G154" s="14"/>
      <c r="H154" s="199">
        <v>0.98399999999999999</v>
      </c>
      <c r="I154" s="200"/>
      <c r="J154" s="14"/>
      <c r="K154" s="14"/>
      <c r="L154" s="196"/>
      <c r="M154" s="201"/>
      <c r="N154" s="202"/>
      <c r="O154" s="202"/>
      <c r="P154" s="202"/>
      <c r="Q154" s="202"/>
      <c r="R154" s="202"/>
      <c r="S154" s="202"/>
      <c r="T154" s="20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7" t="s">
        <v>129</v>
      </c>
      <c r="AU154" s="197" t="s">
        <v>82</v>
      </c>
      <c r="AV154" s="14" t="s">
        <v>88</v>
      </c>
      <c r="AW154" s="14" t="s">
        <v>30</v>
      </c>
      <c r="AX154" s="14" t="s">
        <v>78</v>
      </c>
      <c r="AY154" s="197" t="s">
        <v>122</v>
      </c>
    </row>
    <row r="155" s="2" customFormat="1" ht="24.15" customHeight="1">
      <c r="A155" s="36"/>
      <c r="B155" s="169"/>
      <c r="C155" s="170" t="s">
        <v>142</v>
      </c>
      <c r="D155" s="170" t="s">
        <v>124</v>
      </c>
      <c r="E155" s="171" t="s">
        <v>157</v>
      </c>
      <c r="F155" s="172" t="s">
        <v>158</v>
      </c>
      <c r="G155" s="173" t="s">
        <v>127</v>
      </c>
      <c r="H155" s="174">
        <v>32.549999999999997</v>
      </c>
      <c r="I155" s="175"/>
      <c r="J155" s="176">
        <f>ROUND(I155*H155,2)</f>
        <v>0</v>
      </c>
      <c r="K155" s="172" t="s">
        <v>1</v>
      </c>
      <c r="L155" s="37"/>
      <c r="M155" s="177" t="s">
        <v>1</v>
      </c>
      <c r="N155" s="178" t="s">
        <v>38</v>
      </c>
      <c r="O155" s="7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1" t="s">
        <v>88</v>
      </c>
      <c r="AT155" s="181" t="s">
        <v>124</v>
      </c>
      <c r="AU155" s="181" t="s">
        <v>82</v>
      </c>
      <c r="AY155" s="17" t="s">
        <v>122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78</v>
      </c>
      <c r="BK155" s="182">
        <f>ROUND(I155*H155,2)</f>
        <v>0</v>
      </c>
      <c r="BL155" s="17" t="s">
        <v>88</v>
      </c>
      <c r="BM155" s="181" t="s">
        <v>159</v>
      </c>
    </row>
    <row r="156" s="2" customFormat="1">
      <c r="A156" s="36"/>
      <c r="B156" s="37"/>
      <c r="C156" s="36"/>
      <c r="D156" s="183" t="s">
        <v>128</v>
      </c>
      <c r="E156" s="36"/>
      <c r="F156" s="184" t="s">
        <v>158</v>
      </c>
      <c r="G156" s="36"/>
      <c r="H156" s="36"/>
      <c r="I156" s="185"/>
      <c r="J156" s="36"/>
      <c r="K156" s="36"/>
      <c r="L156" s="37"/>
      <c r="M156" s="186"/>
      <c r="N156" s="187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128</v>
      </c>
      <c r="AU156" s="17" t="s">
        <v>82</v>
      </c>
    </row>
    <row r="157" s="13" customFormat="1">
      <c r="A157" s="13"/>
      <c r="B157" s="188"/>
      <c r="C157" s="13"/>
      <c r="D157" s="183" t="s">
        <v>129</v>
      </c>
      <c r="E157" s="189" t="s">
        <v>1</v>
      </c>
      <c r="F157" s="190" t="s">
        <v>160</v>
      </c>
      <c r="G157" s="13"/>
      <c r="H157" s="191">
        <v>32.549999999999997</v>
      </c>
      <c r="I157" s="192"/>
      <c r="J157" s="13"/>
      <c r="K157" s="13"/>
      <c r="L157" s="188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129</v>
      </c>
      <c r="AU157" s="189" t="s">
        <v>82</v>
      </c>
      <c r="AV157" s="13" t="s">
        <v>82</v>
      </c>
      <c r="AW157" s="13" t="s">
        <v>30</v>
      </c>
      <c r="AX157" s="13" t="s">
        <v>73</v>
      </c>
      <c r="AY157" s="189" t="s">
        <v>122</v>
      </c>
    </row>
    <row r="158" s="14" customFormat="1">
      <c r="A158" s="14"/>
      <c r="B158" s="196"/>
      <c r="C158" s="14"/>
      <c r="D158" s="183" t="s">
        <v>129</v>
      </c>
      <c r="E158" s="197" t="s">
        <v>1</v>
      </c>
      <c r="F158" s="198" t="s">
        <v>131</v>
      </c>
      <c r="G158" s="14"/>
      <c r="H158" s="199">
        <v>32.549999999999997</v>
      </c>
      <c r="I158" s="200"/>
      <c r="J158" s="14"/>
      <c r="K158" s="14"/>
      <c r="L158" s="196"/>
      <c r="M158" s="201"/>
      <c r="N158" s="202"/>
      <c r="O158" s="202"/>
      <c r="P158" s="202"/>
      <c r="Q158" s="202"/>
      <c r="R158" s="202"/>
      <c r="S158" s="202"/>
      <c r="T158" s="20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7" t="s">
        <v>129</v>
      </c>
      <c r="AU158" s="197" t="s">
        <v>82</v>
      </c>
      <c r="AV158" s="14" t="s">
        <v>88</v>
      </c>
      <c r="AW158" s="14" t="s">
        <v>30</v>
      </c>
      <c r="AX158" s="14" t="s">
        <v>78</v>
      </c>
      <c r="AY158" s="197" t="s">
        <v>122</v>
      </c>
    </row>
    <row r="159" s="2" customFormat="1" ht="24.15" customHeight="1">
      <c r="A159" s="36"/>
      <c r="B159" s="169"/>
      <c r="C159" s="170" t="s">
        <v>161</v>
      </c>
      <c r="D159" s="170" t="s">
        <v>124</v>
      </c>
      <c r="E159" s="171" t="s">
        <v>162</v>
      </c>
      <c r="F159" s="172" t="s">
        <v>163</v>
      </c>
      <c r="G159" s="173" t="s">
        <v>127</v>
      </c>
      <c r="H159" s="174">
        <v>21</v>
      </c>
      <c r="I159" s="175"/>
      <c r="J159" s="176">
        <f>ROUND(I159*H159,2)</f>
        <v>0</v>
      </c>
      <c r="K159" s="172" t="s">
        <v>1</v>
      </c>
      <c r="L159" s="37"/>
      <c r="M159" s="177" t="s">
        <v>1</v>
      </c>
      <c r="N159" s="178" t="s">
        <v>38</v>
      </c>
      <c r="O159" s="7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1" t="s">
        <v>88</v>
      </c>
      <c r="AT159" s="181" t="s">
        <v>124</v>
      </c>
      <c r="AU159" s="181" t="s">
        <v>82</v>
      </c>
      <c r="AY159" s="17" t="s">
        <v>122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7" t="s">
        <v>78</v>
      </c>
      <c r="BK159" s="182">
        <f>ROUND(I159*H159,2)</f>
        <v>0</v>
      </c>
      <c r="BL159" s="17" t="s">
        <v>88</v>
      </c>
      <c r="BM159" s="181" t="s">
        <v>164</v>
      </c>
    </row>
    <row r="160" s="2" customFormat="1">
      <c r="A160" s="36"/>
      <c r="B160" s="37"/>
      <c r="C160" s="36"/>
      <c r="D160" s="183" t="s">
        <v>128</v>
      </c>
      <c r="E160" s="36"/>
      <c r="F160" s="184" t="s">
        <v>163</v>
      </c>
      <c r="G160" s="36"/>
      <c r="H160" s="36"/>
      <c r="I160" s="185"/>
      <c r="J160" s="36"/>
      <c r="K160" s="36"/>
      <c r="L160" s="37"/>
      <c r="M160" s="186"/>
      <c r="N160" s="187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128</v>
      </c>
      <c r="AU160" s="17" t="s">
        <v>82</v>
      </c>
    </row>
    <row r="161" s="13" customFormat="1">
      <c r="A161" s="13"/>
      <c r="B161" s="188"/>
      <c r="C161" s="13"/>
      <c r="D161" s="183" t="s">
        <v>129</v>
      </c>
      <c r="E161" s="189" t="s">
        <v>1</v>
      </c>
      <c r="F161" s="190" t="s">
        <v>165</v>
      </c>
      <c r="G161" s="13"/>
      <c r="H161" s="191">
        <v>21</v>
      </c>
      <c r="I161" s="192"/>
      <c r="J161" s="13"/>
      <c r="K161" s="13"/>
      <c r="L161" s="188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129</v>
      </c>
      <c r="AU161" s="189" t="s">
        <v>82</v>
      </c>
      <c r="AV161" s="13" t="s">
        <v>82</v>
      </c>
      <c r="AW161" s="13" t="s">
        <v>30</v>
      </c>
      <c r="AX161" s="13" t="s">
        <v>73</v>
      </c>
      <c r="AY161" s="189" t="s">
        <v>122</v>
      </c>
    </row>
    <row r="162" s="14" customFormat="1">
      <c r="A162" s="14"/>
      <c r="B162" s="196"/>
      <c r="C162" s="14"/>
      <c r="D162" s="183" t="s">
        <v>129</v>
      </c>
      <c r="E162" s="197" t="s">
        <v>1</v>
      </c>
      <c r="F162" s="198" t="s">
        <v>131</v>
      </c>
      <c r="G162" s="14"/>
      <c r="H162" s="199">
        <v>21</v>
      </c>
      <c r="I162" s="200"/>
      <c r="J162" s="14"/>
      <c r="K162" s="14"/>
      <c r="L162" s="196"/>
      <c r="M162" s="201"/>
      <c r="N162" s="202"/>
      <c r="O162" s="202"/>
      <c r="P162" s="202"/>
      <c r="Q162" s="202"/>
      <c r="R162" s="202"/>
      <c r="S162" s="202"/>
      <c r="T162" s="20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7" t="s">
        <v>129</v>
      </c>
      <c r="AU162" s="197" t="s">
        <v>82</v>
      </c>
      <c r="AV162" s="14" t="s">
        <v>88</v>
      </c>
      <c r="AW162" s="14" t="s">
        <v>30</v>
      </c>
      <c r="AX162" s="14" t="s">
        <v>78</v>
      </c>
      <c r="AY162" s="197" t="s">
        <v>122</v>
      </c>
    </row>
    <row r="163" s="2" customFormat="1" ht="37.8" customHeight="1">
      <c r="A163" s="36"/>
      <c r="B163" s="169"/>
      <c r="C163" s="170" t="s">
        <v>147</v>
      </c>
      <c r="D163" s="170" t="s">
        <v>124</v>
      </c>
      <c r="E163" s="171" t="s">
        <v>166</v>
      </c>
      <c r="F163" s="172" t="s">
        <v>167</v>
      </c>
      <c r="G163" s="173" t="s">
        <v>127</v>
      </c>
      <c r="H163" s="174">
        <v>92.733999999999995</v>
      </c>
      <c r="I163" s="175"/>
      <c r="J163" s="176">
        <f>ROUND(I163*H163,2)</f>
        <v>0</v>
      </c>
      <c r="K163" s="172" t="s">
        <v>1</v>
      </c>
      <c r="L163" s="37"/>
      <c r="M163" s="177" t="s">
        <v>1</v>
      </c>
      <c r="N163" s="178" t="s">
        <v>38</v>
      </c>
      <c r="O163" s="7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1" t="s">
        <v>88</v>
      </c>
      <c r="AT163" s="181" t="s">
        <v>124</v>
      </c>
      <c r="AU163" s="181" t="s">
        <v>82</v>
      </c>
      <c r="AY163" s="17" t="s">
        <v>122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7" t="s">
        <v>78</v>
      </c>
      <c r="BK163" s="182">
        <f>ROUND(I163*H163,2)</f>
        <v>0</v>
      </c>
      <c r="BL163" s="17" t="s">
        <v>88</v>
      </c>
      <c r="BM163" s="181" t="s">
        <v>168</v>
      </c>
    </row>
    <row r="164" s="2" customFormat="1">
      <c r="A164" s="36"/>
      <c r="B164" s="37"/>
      <c r="C164" s="36"/>
      <c r="D164" s="183" t="s">
        <v>128</v>
      </c>
      <c r="E164" s="36"/>
      <c r="F164" s="184" t="s">
        <v>167</v>
      </c>
      <c r="G164" s="36"/>
      <c r="H164" s="36"/>
      <c r="I164" s="185"/>
      <c r="J164" s="36"/>
      <c r="K164" s="36"/>
      <c r="L164" s="37"/>
      <c r="M164" s="186"/>
      <c r="N164" s="187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128</v>
      </c>
      <c r="AU164" s="17" t="s">
        <v>82</v>
      </c>
    </row>
    <row r="165" s="13" customFormat="1">
      <c r="A165" s="13"/>
      <c r="B165" s="188"/>
      <c r="C165" s="13"/>
      <c r="D165" s="183" t="s">
        <v>129</v>
      </c>
      <c r="E165" s="189" t="s">
        <v>1</v>
      </c>
      <c r="F165" s="190" t="s">
        <v>169</v>
      </c>
      <c r="G165" s="13"/>
      <c r="H165" s="191">
        <v>59.200000000000003</v>
      </c>
      <c r="I165" s="192"/>
      <c r="J165" s="13"/>
      <c r="K165" s="13"/>
      <c r="L165" s="188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129</v>
      </c>
      <c r="AU165" s="189" t="s">
        <v>82</v>
      </c>
      <c r="AV165" s="13" t="s">
        <v>82</v>
      </c>
      <c r="AW165" s="13" t="s">
        <v>30</v>
      </c>
      <c r="AX165" s="13" t="s">
        <v>73</v>
      </c>
      <c r="AY165" s="189" t="s">
        <v>122</v>
      </c>
    </row>
    <row r="166" s="13" customFormat="1">
      <c r="A166" s="13"/>
      <c r="B166" s="188"/>
      <c r="C166" s="13"/>
      <c r="D166" s="183" t="s">
        <v>129</v>
      </c>
      <c r="E166" s="189" t="s">
        <v>1</v>
      </c>
      <c r="F166" s="190" t="s">
        <v>170</v>
      </c>
      <c r="G166" s="13"/>
      <c r="H166" s="191">
        <v>32.549999999999997</v>
      </c>
      <c r="I166" s="192"/>
      <c r="J166" s="13"/>
      <c r="K166" s="13"/>
      <c r="L166" s="188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129</v>
      </c>
      <c r="AU166" s="189" t="s">
        <v>82</v>
      </c>
      <c r="AV166" s="13" t="s">
        <v>82</v>
      </c>
      <c r="AW166" s="13" t="s">
        <v>30</v>
      </c>
      <c r="AX166" s="13" t="s">
        <v>73</v>
      </c>
      <c r="AY166" s="189" t="s">
        <v>122</v>
      </c>
    </row>
    <row r="167" s="13" customFormat="1">
      <c r="A167" s="13"/>
      <c r="B167" s="188"/>
      <c r="C167" s="13"/>
      <c r="D167" s="183" t="s">
        <v>129</v>
      </c>
      <c r="E167" s="189" t="s">
        <v>1</v>
      </c>
      <c r="F167" s="190" t="s">
        <v>171</v>
      </c>
      <c r="G167" s="13"/>
      <c r="H167" s="191">
        <v>0.98399999999999999</v>
      </c>
      <c r="I167" s="192"/>
      <c r="J167" s="13"/>
      <c r="K167" s="13"/>
      <c r="L167" s="188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129</v>
      </c>
      <c r="AU167" s="189" t="s">
        <v>82</v>
      </c>
      <c r="AV167" s="13" t="s">
        <v>82</v>
      </c>
      <c r="AW167" s="13" t="s">
        <v>30</v>
      </c>
      <c r="AX167" s="13" t="s">
        <v>73</v>
      </c>
      <c r="AY167" s="189" t="s">
        <v>122</v>
      </c>
    </row>
    <row r="168" s="14" customFormat="1">
      <c r="A168" s="14"/>
      <c r="B168" s="196"/>
      <c r="C168" s="14"/>
      <c r="D168" s="183" t="s">
        <v>129</v>
      </c>
      <c r="E168" s="197" t="s">
        <v>1</v>
      </c>
      <c r="F168" s="198" t="s">
        <v>131</v>
      </c>
      <c r="G168" s="14"/>
      <c r="H168" s="199">
        <v>92.733999999999995</v>
      </c>
      <c r="I168" s="200"/>
      <c r="J168" s="14"/>
      <c r="K168" s="14"/>
      <c r="L168" s="196"/>
      <c r="M168" s="201"/>
      <c r="N168" s="202"/>
      <c r="O168" s="202"/>
      <c r="P168" s="202"/>
      <c r="Q168" s="202"/>
      <c r="R168" s="202"/>
      <c r="S168" s="202"/>
      <c r="T168" s="20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7" t="s">
        <v>129</v>
      </c>
      <c r="AU168" s="197" t="s">
        <v>82</v>
      </c>
      <c r="AV168" s="14" t="s">
        <v>88</v>
      </c>
      <c r="AW168" s="14" t="s">
        <v>30</v>
      </c>
      <c r="AX168" s="14" t="s">
        <v>78</v>
      </c>
      <c r="AY168" s="197" t="s">
        <v>122</v>
      </c>
    </row>
    <row r="169" s="2" customFormat="1" ht="37.8" customHeight="1">
      <c r="A169" s="36"/>
      <c r="B169" s="169"/>
      <c r="C169" s="170" t="s">
        <v>172</v>
      </c>
      <c r="D169" s="170" t="s">
        <v>124</v>
      </c>
      <c r="E169" s="171" t="s">
        <v>173</v>
      </c>
      <c r="F169" s="172" t="s">
        <v>174</v>
      </c>
      <c r="G169" s="173" t="s">
        <v>127</v>
      </c>
      <c r="H169" s="174">
        <v>463.67000000000002</v>
      </c>
      <c r="I169" s="175"/>
      <c r="J169" s="176">
        <f>ROUND(I169*H169,2)</f>
        <v>0</v>
      </c>
      <c r="K169" s="172" t="s">
        <v>1</v>
      </c>
      <c r="L169" s="37"/>
      <c r="M169" s="177" t="s">
        <v>1</v>
      </c>
      <c r="N169" s="178" t="s">
        <v>38</v>
      </c>
      <c r="O169" s="7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1" t="s">
        <v>88</v>
      </c>
      <c r="AT169" s="181" t="s">
        <v>124</v>
      </c>
      <c r="AU169" s="181" t="s">
        <v>82</v>
      </c>
      <c r="AY169" s="17" t="s">
        <v>122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78</v>
      </c>
      <c r="BK169" s="182">
        <f>ROUND(I169*H169,2)</f>
        <v>0</v>
      </c>
      <c r="BL169" s="17" t="s">
        <v>88</v>
      </c>
      <c r="BM169" s="181" t="s">
        <v>175</v>
      </c>
    </row>
    <row r="170" s="2" customFormat="1">
      <c r="A170" s="36"/>
      <c r="B170" s="37"/>
      <c r="C170" s="36"/>
      <c r="D170" s="183" t="s">
        <v>128</v>
      </c>
      <c r="E170" s="36"/>
      <c r="F170" s="184" t="s">
        <v>176</v>
      </c>
      <c r="G170" s="36"/>
      <c r="H170" s="36"/>
      <c r="I170" s="185"/>
      <c r="J170" s="36"/>
      <c r="K170" s="36"/>
      <c r="L170" s="37"/>
      <c r="M170" s="186"/>
      <c r="N170" s="187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128</v>
      </c>
      <c r="AU170" s="17" t="s">
        <v>82</v>
      </c>
    </row>
    <row r="171" s="13" customFormat="1">
      <c r="A171" s="13"/>
      <c r="B171" s="188"/>
      <c r="C171" s="13"/>
      <c r="D171" s="183" t="s">
        <v>129</v>
      </c>
      <c r="E171" s="189" t="s">
        <v>1</v>
      </c>
      <c r="F171" s="190" t="s">
        <v>177</v>
      </c>
      <c r="G171" s="13"/>
      <c r="H171" s="191">
        <v>463.67000000000002</v>
      </c>
      <c r="I171" s="192"/>
      <c r="J171" s="13"/>
      <c r="K171" s="13"/>
      <c r="L171" s="188"/>
      <c r="M171" s="193"/>
      <c r="N171" s="194"/>
      <c r="O171" s="194"/>
      <c r="P171" s="194"/>
      <c r="Q171" s="194"/>
      <c r="R171" s="194"/>
      <c r="S171" s="194"/>
      <c r="T171" s="19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129</v>
      </c>
      <c r="AU171" s="189" t="s">
        <v>82</v>
      </c>
      <c r="AV171" s="13" t="s">
        <v>82</v>
      </c>
      <c r="AW171" s="13" t="s">
        <v>30</v>
      </c>
      <c r="AX171" s="13" t="s">
        <v>73</v>
      </c>
      <c r="AY171" s="189" t="s">
        <v>122</v>
      </c>
    </row>
    <row r="172" s="14" customFormat="1">
      <c r="A172" s="14"/>
      <c r="B172" s="196"/>
      <c r="C172" s="14"/>
      <c r="D172" s="183" t="s">
        <v>129</v>
      </c>
      <c r="E172" s="197" t="s">
        <v>1</v>
      </c>
      <c r="F172" s="198" t="s">
        <v>131</v>
      </c>
      <c r="G172" s="14"/>
      <c r="H172" s="199">
        <v>463.67000000000002</v>
      </c>
      <c r="I172" s="200"/>
      <c r="J172" s="14"/>
      <c r="K172" s="14"/>
      <c r="L172" s="196"/>
      <c r="M172" s="201"/>
      <c r="N172" s="202"/>
      <c r="O172" s="202"/>
      <c r="P172" s="202"/>
      <c r="Q172" s="202"/>
      <c r="R172" s="202"/>
      <c r="S172" s="202"/>
      <c r="T172" s="20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7" t="s">
        <v>129</v>
      </c>
      <c r="AU172" s="197" t="s">
        <v>82</v>
      </c>
      <c r="AV172" s="14" t="s">
        <v>88</v>
      </c>
      <c r="AW172" s="14" t="s">
        <v>30</v>
      </c>
      <c r="AX172" s="14" t="s">
        <v>78</v>
      </c>
      <c r="AY172" s="197" t="s">
        <v>122</v>
      </c>
    </row>
    <row r="173" s="2" customFormat="1" ht="16.5" customHeight="1">
      <c r="A173" s="36"/>
      <c r="B173" s="169"/>
      <c r="C173" s="170" t="s">
        <v>151</v>
      </c>
      <c r="D173" s="170" t="s">
        <v>124</v>
      </c>
      <c r="E173" s="171" t="s">
        <v>178</v>
      </c>
      <c r="F173" s="172" t="s">
        <v>179</v>
      </c>
      <c r="G173" s="173" t="s">
        <v>127</v>
      </c>
      <c r="H173" s="174">
        <v>92.733999999999995</v>
      </c>
      <c r="I173" s="175"/>
      <c r="J173" s="176">
        <f>ROUND(I173*H173,2)</f>
        <v>0</v>
      </c>
      <c r="K173" s="172" t="s">
        <v>1</v>
      </c>
      <c r="L173" s="37"/>
      <c r="M173" s="177" t="s">
        <v>1</v>
      </c>
      <c r="N173" s="178" t="s">
        <v>38</v>
      </c>
      <c r="O173" s="75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1" t="s">
        <v>88</v>
      </c>
      <c r="AT173" s="181" t="s">
        <v>124</v>
      </c>
      <c r="AU173" s="181" t="s">
        <v>82</v>
      </c>
      <c r="AY173" s="17" t="s">
        <v>122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7" t="s">
        <v>78</v>
      </c>
      <c r="BK173" s="182">
        <f>ROUND(I173*H173,2)</f>
        <v>0</v>
      </c>
      <c r="BL173" s="17" t="s">
        <v>88</v>
      </c>
      <c r="BM173" s="181" t="s">
        <v>180</v>
      </c>
    </row>
    <row r="174" s="2" customFormat="1">
      <c r="A174" s="36"/>
      <c r="B174" s="37"/>
      <c r="C174" s="36"/>
      <c r="D174" s="183" t="s">
        <v>128</v>
      </c>
      <c r="E174" s="36"/>
      <c r="F174" s="184" t="s">
        <v>179</v>
      </c>
      <c r="G174" s="36"/>
      <c r="H174" s="36"/>
      <c r="I174" s="185"/>
      <c r="J174" s="36"/>
      <c r="K174" s="36"/>
      <c r="L174" s="37"/>
      <c r="M174" s="186"/>
      <c r="N174" s="187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128</v>
      </c>
      <c r="AU174" s="17" t="s">
        <v>82</v>
      </c>
    </row>
    <row r="175" s="13" customFormat="1">
      <c r="A175" s="13"/>
      <c r="B175" s="188"/>
      <c r="C175" s="13"/>
      <c r="D175" s="183" t="s">
        <v>129</v>
      </c>
      <c r="E175" s="189" t="s">
        <v>1</v>
      </c>
      <c r="F175" s="190" t="s">
        <v>181</v>
      </c>
      <c r="G175" s="13"/>
      <c r="H175" s="191">
        <v>92.733999999999995</v>
      </c>
      <c r="I175" s="192"/>
      <c r="J175" s="13"/>
      <c r="K175" s="13"/>
      <c r="L175" s="188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129</v>
      </c>
      <c r="AU175" s="189" t="s">
        <v>82</v>
      </c>
      <c r="AV175" s="13" t="s">
        <v>82</v>
      </c>
      <c r="AW175" s="13" t="s">
        <v>30</v>
      </c>
      <c r="AX175" s="13" t="s">
        <v>73</v>
      </c>
      <c r="AY175" s="189" t="s">
        <v>122</v>
      </c>
    </row>
    <row r="176" s="14" customFormat="1">
      <c r="A176" s="14"/>
      <c r="B176" s="196"/>
      <c r="C176" s="14"/>
      <c r="D176" s="183" t="s">
        <v>129</v>
      </c>
      <c r="E176" s="197" t="s">
        <v>1</v>
      </c>
      <c r="F176" s="198" t="s">
        <v>131</v>
      </c>
      <c r="G176" s="14"/>
      <c r="H176" s="199">
        <v>92.733999999999995</v>
      </c>
      <c r="I176" s="200"/>
      <c r="J176" s="14"/>
      <c r="K176" s="14"/>
      <c r="L176" s="196"/>
      <c r="M176" s="201"/>
      <c r="N176" s="202"/>
      <c r="O176" s="202"/>
      <c r="P176" s="202"/>
      <c r="Q176" s="202"/>
      <c r="R176" s="202"/>
      <c r="S176" s="202"/>
      <c r="T176" s="20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7" t="s">
        <v>129</v>
      </c>
      <c r="AU176" s="197" t="s">
        <v>82</v>
      </c>
      <c r="AV176" s="14" t="s">
        <v>88</v>
      </c>
      <c r="AW176" s="14" t="s">
        <v>30</v>
      </c>
      <c r="AX176" s="14" t="s">
        <v>78</v>
      </c>
      <c r="AY176" s="197" t="s">
        <v>122</v>
      </c>
    </row>
    <row r="177" s="2" customFormat="1" ht="16.5" customHeight="1">
      <c r="A177" s="36"/>
      <c r="B177" s="169"/>
      <c r="C177" s="170" t="s">
        <v>182</v>
      </c>
      <c r="D177" s="170" t="s">
        <v>124</v>
      </c>
      <c r="E177" s="171" t="s">
        <v>183</v>
      </c>
      <c r="F177" s="172" t="s">
        <v>184</v>
      </c>
      <c r="G177" s="173" t="s">
        <v>185</v>
      </c>
      <c r="H177" s="174">
        <v>157.648</v>
      </c>
      <c r="I177" s="175"/>
      <c r="J177" s="176">
        <f>ROUND(I177*H177,2)</f>
        <v>0</v>
      </c>
      <c r="K177" s="172" t="s">
        <v>1</v>
      </c>
      <c r="L177" s="37"/>
      <c r="M177" s="177" t="s">
        <v>1</v>
      </c>
      <c r="N177" s="178" t="s">
        <v>38</v>
      </c>
      <c r="O177" s="7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1" t="s">
        <v>88</v>
      </c>
      <c r="AT177" s="181" t="s">
        <v>124</v>
      </c>
      <c r="AU177" s="181" t="s">
        <v>82</v>
      </c>
      <c r="AY177" s="17" t="s">
        <v>122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7" t="s">
        <v>78</v>
      </c>
      <c r="BK177" s="182">
        <f>ROUND(I177*H177,2)</f>
        <v>0</v>
      </c>
      <c r="BL177" s="17" t="s">
        <v>88</v>
      </c>
      <c r="BM177" s="181" t="s">
        <v>186</v>
      </c>
    </row>
    <row r="178" s="2" customFormat="1">
      <c r="A178" s="36"/>
      <c r="B178" s="37"/>
      <c r="C178" s="36"/>
      <c r="D178" s="183" t="s">
        <v>128</v>
      </c>
      <c r="E178" s="36"/>
      <c r="F178" s="184" t="s">
        <v>184</v>
      </c>
      <c r="G178" s="36"/>
      <c r="H178" s="36"/>
      <c r="I178" s="185"/>
      <c r="J178" s="36"/>
      <c r="K178" s="36"/>
      <c r="L178" s="37"/>
      <c r="M178" s="186"/>
      <c r="N178" s="187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128</v>
      </c>
      <c r="AU178" s="17" t="s">
        <v>82</v>
      </c>
    </row>
    <row r="179" s="13" customFormat="1">
      <c r="A179" s="13"/>
      <c r="B179" s="188"/>
      <c r="C179" s="13"/>
      <c r="D179" s="183" t="s">
        <v>129</v>
      </c>
      <c r="E179" s="189" t="s">
        <v>1</v>
      </c>
      <c r="F179" s="190" t="s">
        <v>187</v>
      </c>
      <c r="G179" s="13"/>
      <c r="H179" s="191">
        <v>157.648</v>
      </c>
      <c r="I179" s="192"/>
      <c r="J179" s="13"/>
      <c r="K179" s="13"/>
      <c r="L179" s="188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129</v>
      </c>
      <c r="AU179" s="189" t="s">
        <v>82</v>
      </c>
      <c r="AV179" s="13" t="s">
        <v>82</v>
      </c>
      <c r="AW179" s="13" t="s">
        <v>30</v>
      </c>
      <c r="AX179" s="13" t="s">
        <v>73</v>
      </c>
      <c r="AY179" s="189" t="s">
        <v>122</v>
      </c>
    </row>
    <row r="180" s="14" customFormat="1">
      <c r="A180" s="14"/>
      <c r="B180" s="196"/>
      <c r="C180" s="14"/>
      <c r="D180" s="183" t="s">
        <v>129</v>
      </c>
      <c r="E180" s="197" t="s">
        <v>1</v>
      </c>
      <c r="F180" s="198" t="s">
        <v>131</v>
      </c>
      <c r="G180" s="14"/>
      <c r="H180" s="199">
        <v>157.648</v>
      </c>
      <c r="I180" s="200"/>
      <c r="J180" s="14"/>
      <c r="K180" s="14"/>
      <c r="L180" s="196"/>
      <c r="M180" s="201"/>
      <c r="N180" s="202"/>
      <c r="O180" s="202"/>
      <c r="P180" s="202"/>
      <c r="Q180" s="202"/>
      <c r="R180" s="202"/>
      <c r="S180" s="202"/>
      <c r="T180" s="20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7" t="s">
        <v>129</v>
      </c>
      <c r="AU180" s="197" t="s">
        <v>82</v>
      </c>
      <c r="AV180" s="14" t="s">
        <v>88</v>
      </c>
      <c r="AW180" s="14" t="s">
        <v>30</v>
      </c>
      <c r="AX180" s="14" t="s">
        <v>78</v>
      </c>
      <c r="AY180" s="197" t="s">
        <v>122</v>
      </c>
    </row>
    <row r="181" s="2" customFormat="1" ht="33" customHeight="1">
      <c r="A181" s="36"/>
      <c r="B181" s="169"/>
      <c r="C181" s="170" t="s">
        <v>155</v>
      </c>
      <c r="D181" s="170" t="s">
        <v>124</v>
      </c>
      <c r="E181" s="171" t="s">
        <v>188</v>
      </c>
      <c r="F181" s="172" t="s">
        <v>189</v>
      </c>
      <c r="G181" s="173" t="s">
        <v>127</v>
      </c>
      <c r="H181" s="174">
        <v>18.600000000000001</v>
      </c>
      <c r="I181" s="175"/>
      <c r="J181" s="176">
        <f>ROUND(I181*H181,2)</f>
        <v>0</v>
      </c>
      <c r="K181" s="172" t="s">
        <v>1</v>
      </c>
      <c r="L181" s="37"/>
      <c r="M181" s="177" t="s">
        <v>1</v>
      </c>
      <c r="N181" s="178" t="s">
        <v>38</v>
      </c>
      <c r="O181" s="75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1" t="s">
        <v>88</v>
      </c>
      <c r="AT181" s="181" t="s">
        <v>124</v>
      </c>
      <c r="AU181" s="181" t="s">
        <v>82</v>
      </c>
      <c r="AY181" s="17" t="s">
        <v>122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7" t="s">
        <v>78</v>
      </c>
      <c r="BK181" s="182">
        <f>ROUND(I181*H181,2)</f>
        <v>0</v>
      </c>
      <c r="BL181" s="17" t="s">
        <v>88</v>
      </c>
      <c r="BM181" s="181" t="s">
        <v>190</v>
      </c>
    </row>
    <row r="182" s="2" customFormat="1">
      <c r="A182" s="36"/>
      <c r="B182" s="37"/>
      <c r="C182" s="36"/>
      <c r="D182" s="183" t="s">
        <v>128</v>
      </c>
      <c r="E182" s="36"/>
      <c r="F182" s="184" t="s">
        <v>189</v>
      </c>
      <c r="G182" s="36"/>
      <c r="H182" s="36"/>
      <c r="I182" s="185"/>
      <c r="J182" s="36"/>
      <c r="K182" s="36"/>
      <c r="L182" s="37"/>
      <c r="M182" s="186"/>
      <c r="N182" s="187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128</v>
      </c>
      <c r="AU182" s="17" t="s">
        <v>82</v>
      </c>
    </row>
    <row r="183" s="13" customFormat="1">
      <c r="A183" s="13"/>
      <c r="B183" s="188"/>
      <c r="C183" s="13"/>
      <c r="D183" s="183" t="s">
        <v>129</v>
      </c>
      <c r="E183" s="189" t="s">
        <v>1</v>
      </c>
      <c r="F183" s="190" t="s">
        <v>191</v>
      </c>
      <c r="G183" s="13"/>
      <c r="H183" s="191">
        <v>32.549999999999997</v>
      </c>
      <c r="I183" s="192"/>
      <c r="J183" s="13"/>
      <c r="K183" s="13"/>
      <c r="L183" s="188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129</v>
      </c>
      <c r="AU183" s="189" t="s">
        <v>82</v>
      </c>
      <c r="AV183" s="13" t="s">
        <v>82</v>
      </c>
      <c r="AW183" s="13" t="s">
        <v>30</v>
      </c>
      <c r="AX183" s="13" t="s">
        <v>73</v>
      </c>
      <c r="AY183" s="189" t="s">
        <v>122</v>
      </c>
    </row>
    <row r="184" s="13" customFormat="1">
      <c r="A184" s="13"/>
      <c r="B184" s="188"/>
      <c r="C184" s="13"/>
      <c r="D184" s="183" t="s">
        <v>129</v>
      </c>
      <c r="E184" s="189" t="s">
        <v>1</v>
      </c>
      <c r="F184" s="190" t="s">
        <v>192</v>
      </c>
      <c r="G184" s="13"/>
      <c r="H184" s="191">
        <v>-13.949999999999999</v>
      </c>
      <c r="I184" s="192"/>
      <c r="J184" s="13"/>
      <c r="K184" s="13"/>
      <c r="L184" s="188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129</v>
      </c>
      <c r="AU184" s="189" t="s">
        <v>82</v>
      </c>
      <c r="AV184" s="13" t="s">
        <v>82</v>
      </c>
      <c r="AW184" s="13" t="s">
        <v>30</v>
      </c>
      <c r="AX184" s="13" t="s">
        <v>73</v>
      </c>
      <c r="AY184" s="189" t="s">
        <v>122</v>
      </c>
    </row>
    <row r="185" s="14" customFormat="1">
      <c r="A185" s="14"/>
      <c r="B185" s="196"/>
      <c r="C185" s="14"/>
      <c r="D185" s="183" t="s">
        <v>129</v>
      </c>
      <c r="E185" s="197" t="s">
        <v>1</v>
      </c>
      <c r="F185" s="198" t="s">
        <v>131</v>
      </c>
      <c r="G185" s="14"/>
      <c r="H185" s="199">
        <v>18.599999999999998</v>
      </c>
      <c r="I185" s="200"/>
      <c r="J185" s="14"/>
      <c r="K185" s="14"/>
      <c r="L185" s="196"/>
      <c r="M185" s="201"/>
      <c r="N185" s="202"/>
      <c r="O185" s="202"/>
      <c r="P185" s="202"/>
      <c r="Q185" s="202"/>
      <c r="R185" s="202"/>
      <c r="S185" s="202"/>
      <c r="T185" s="20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7" t="s">
        <v>129</v>
      </c>
      <c r="AU185" s="197" t="s">
        <v>82</v>
      </c>
      <c r="AV185" s="14" t="s">
        <v>88</v>
      </c>
      <c r="AW185" s="14" t="s">
        <v>30</v>
      </c>
      <c r="AX185" s="14" t="s">
        <v>78</v>
      </c>
      <c r="AY185" s="197" t="s">
        <v>122</v>
      </c>
    </row>
    <row r="186" s="2" customFormat="1" ht="16.5" customHeight="1">
      <c r="A186" s="36"/>
      <c r="B186" s="169"/>
      <c r="C186" s="204" t="s">
        <v>8</v>
      </c>
      <c r="D186" s="204" t="s">
        <v>193</v>
      </c>
      <c r="E186" s="205" t="s">
        <v>194</v>
      </c>
      <c r="F186" s="206" t="s">
        <v>195</v>
      </c>
      <c r="G186" s="207" t="s">
        <v>185</v>
      </c>
      <c r="H186" s="208">
        <v>25.109999999999999</v>
      </c>
      <c r="I186" s="209"/>
      <c r="J186" s="210">
        <f>ROUND(I186*H186,2)</f>
        <v>0</v>
      </c>
      <c r="K186" s="206" t="s">
        <v>1</v>
      </c>
      <c r="L186" s="211"/>
      <c r="M186" s="212" t="s">
        <v>1</v>
      </c>
      <c r="N186" s="213" t="s">
        <v>38</v>
      </c>
      <c r="O186" s="75"/>
      <c r="P186" s="179">
        <f>O186*H186</f>
        <v>0</v>
      </c>
      <c r="Q186" s="179">
        <v>1</v>
      </c>
      <c r="R186" s="179">
        <f>Q186*H186</f>
        <v>25.109999999999999</v>
      </c>
      <c r="S186" s="179">
        <v>0</v>
      </c>
      <c r="T186" s="18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1" t="s">
        <v>142</v>
      </c>
      <c r="AT186" s="181" t="s">
        <v>193</v>
      </c>
      <c r="AU186" s="181" t="s">
        <v>82</v>
      </c>
      <c r="AY186" s="17" t="s">
        <v>122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7" t="s">
        <v>78</v>
      </c>
      <c r="BK186" s="182">
        <f>ROUND(I186*H186,2)</f>
        <v>0</v>
      </c>
      <c r="BL186" s="17" t="s">
        <v>88</v>
      </c>
      <c r="BM186" s="181" t="s">
        <v>196</v>
      </c>
    </row>
    <row r="187" s="2" customFormat="1">
      <c r="A187" s="36"/>
      <c r="B187" s="37"/>
      <c r="C187" s="36"/>
      <c r="D187" s="183" t="s">
        <v>128</v>
      </c>
      <c r="E187" s="36"/>
      <c r="F187" s="184" t="s">
        <v>195</v>
      </c>
      <c r="G187" s="36"/>
      <c r="H187" s="36"/>
      <c r="I187" s="185"/>
      <c r="J187" s="36"/>
      <c r="K187" s="36"/>
      <c r="L187" s="37"/>
      <c r="M187" s="186"/>
      <c r="N187" s="187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128</v>
      </c>
      <c r="AU187" s="17" t="s">
        <v>82</v>
      </c>
    </row>
    <row r="188" s="13" customFormat="1">
      <c r="A188" s="13"/>
      <c r="B188" s="188"/>
      <c r="C188" s="13"/>
      <c r="D188" s="183" t="s">
        <v>129</v>
      </c>
      <c r="E188" s="189" t="s">
        <v>1</v>
      </c>
      <c r="F188" s="190" t="s">
        <v>197</v>
      </c>
      <c r="G188" s="13"/>
      <c r="H188" s="191">
        <v>25.109999999999999</v>
      </c>
      <c r="I188" s="192"/>
      <c r="J188" s="13"/>
      <c r="K188" s="13"/>
      <c r="L188" s="188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129</v>
      </c>
      <c r="AU188" s="189" t="s">
        <v>82</v>
      </c>
      <c r="AV188" s="13" t="s">
        <v>82</v>
      </c>
      <c r="AW188" s="13" t="s">
        <v>30</v>
      </c>
      <c r="AX188" s="13" t="s">
        <v>73</v>
      </c>
      <c r="AY188" s="189" t="s">
        <v>122</v>
      </c>
    </row>
    <row r="189" s="14" customFormat="1">
      <c r="A189" s="14"/>
      <c r="B189" s="196"/>
      <c r="C189" s="14"/>
      <c r="D189" s="183" t="s">
        <v>129</v>
      </c>
      <c r="E189" s="197" t="s">
        <v>1</v>
      </c>
      <c r="F189" s="198" t="s">
        <v>131</v>
      </c>
      <c r="G189" s="14"/>
      <c r="H189" s="199">
        <v>25.109999999999999</v>
      </c>
      <c r="I189" s="200"/>
      <c r="J189" s="14"/>
      <c r="K189" s="14"/>
      <c r="L189" s="196"/>
      <c r="M189" s="201"/>
      <c r="N189" s="202"/>
      <c r="O189" s="202"/>
      <c r="P189" s="202"/>
      <c r="Q189" s="202"/>
      <c r="R189" s="202"/>
      <c r="S189" s="202"/>
      <c r="T189" s="20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7" t="s">
        <v>129</v>
      </c>
      <c r="AU189" s="197" t="s">
        <v>82</v>
      </c>
      <c r="AV189" s="14" t="s">
        <v>88</v>
      </c>
      <c r="AW189" s="14" t="s">
        <v>30</v>
      </c>
      <c r="AX189" s="14" t="s">
        <v>78</v>
      </c>
      <c r="AY189" s="197" t="s">
        <v>122</v>
      </c>
    </row>
    <row r="190" s="2" customFormat="1" ht="21.75" customHeight="1">
      <c r="A190" s="36"/>
      <c r="B190" s="169"/>
      <c r="C190" s="170" t="s">
        <v>159</v>
      </c>
      <c r="D190" s="170" t="s">
        <v>124</v>
      </c>
      <c r="E190" s="171" t="s">
        <v>198</v>
      </c>
      <c r="F190" s="172" t="s">
        <v>199</v>
      </c>
      <c r="G190" s="173" t="s">
        <v>134</v>
      </c>
      <c r="H190" s="174">
        <v>248.90000000000001</v>
      </c>
      <c r="I190" s="175"/>
      <c r="J190" s="176">
        <f>ROUND(I190*H190,2)</f>
        <v>0</v>
      </c>
      <c r="K190" s="172" t="s">
        <v>1</v>
      </c>
      <c r="L190" s="37"/>
      <c r="M190" s="177" t="s">
        <v>1</v>
      </c>
      <c r="N190" s="178" t="s">
        <v>38</v>
      </c>
      <c r="O190" s="75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1" t="s">
        <v>88</v>
      </c>
      <c r="AT190" s="181" t="s">
        <v>124</v>
      </c>
      <c r="AU190" s="181" t="s">
        <v>82</v>
      </c>
      <c r="AY190" s="17" t="s">
        <v>122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7" t="s">
        <v>78</v>
      </c>
      <c r="BK190" s="182">
        <f>ROUND(I190*H190,2)</f>
        <v>0</v>
      </c>
      <c r="BL190" s="17" t="s">
        <v>88</v>
      </c>
      <c r="BM190" s="181" t="s">
        <v>200</v>
      </c>
    </row>
    <row r="191" s="2" customFormat="1">
      <c r="A191" s="36"/>
      <c r="B191" s="37"/>
      <c r="C191" s="36"/>
      <c r="D191" s="183" t="s">
        <v>128</v>
      </c>
      <c r="E191" s="36"/>
      <c r="F191" s="184" t="s">
        <v>199</v>
      </c>
      <c r="G191" s="36"/>
      <c r="H191" s="36"/>
      <c r="I191" s="185"/>
      <c r="J191" s="36"/>
      <c r="K191" s="36"/>
      <c r="L191" s="37"/>
      <c r="M191" s="186"/>
      <c r="N191" s="187"/>
      <c r="O191" s="75"/>
      <c r="P191" s="75"/>
      <c r="Q191" s="75"/>
      <c r="R191" s="75"/>
      <c r="S191" s="75"/>
      <c r="T191" s="7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7" t="s">
        <v>128</v>
      </c>
      <c r="AU191" s="17" t="s">
        <v>82</v>
      </c>
    </row>
    <row r="192" s="13" customFormat="1">
      <c r="A192" s="13"/>
      <c r="B192" s="188"/>
      <c r="C192" s="13"/>
      <c r="D192" s="183" t="s">
        <v>129</v>
      </c>
      <c r="E192" s="189" t="s">
        <v>1</v>
      </c>
      <c r="F192" s="190" t="s">
        <v>201</v>
      </c>
      <c r="G192" s="13"/>
      <c r="H192" s="191">
        <v>240.69999999999999</v>
      </c>
      <c r="I192" s="192"/>
      <c r="J192" s="13"/>
      <c r="K192" s="13"/>
      <c r="L192" s="188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129</v>
      </c>
      <c r="AU192" s="189" t="s">
        <v>82</v>
      </c>
      <c r="AV192" s="13" t="s">
        <v>82</v>
      </c>
      <c r="AW192" s="13" t="s">
        <v>30</v>
      </c>
      <c r="AX192" s="13" t="s">
        <v>73</v>
      </c>
      <c r="AY192" s="189" t="s">
        <v>122</v>
      </c>
    </row>
    <row r="193" s="13" customFormat="1">
      <c r="A193" s="13"/>
      <c r="B193" s="188"/>
      <c r="C193" s="13"/>
      <c r="D193" s="183" t="s">
        <v>129</v>
      </c>
      <c r="E193" s="189" t="s">
        <v>1</v>
      </c>
      <c r="F193" s="190" t="s">
        <v>202</v>
      </c>
      <c r="G193" s="13"/>
      <c r="H193" s="191">
        <v>8.1999999999999993</v>
      </c>
      <c r="I193" s="192"/>
      <c r="J193" s="13"/>
      <c r="K193" s="13"/>
      <c r="L193" s="188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129</v>
      </c>
      <c r="AU193" s="189" t="s">
        <v>82</v>
      </c>
      <c r="AV193" s="13" t="s">
        <v>82</v>
      </c>
      <c r="AW193" s="13" t="s">
        <v>30</v>
      </c>
      <c r="AX193" s="13" t="s">
        <v>73</v>
      </c>
      <c r="AY193" s="189" t="s">
        <v>122</v>
      </c>
    </row>
    <row r="194" s="14" customFormat="1">
      <c r="A194" s="14"/>
      <c r="B194" s="196"/>
      <c r="C194" s="14"/>
      <c r="D194" s="183" t="s">
        <v>129</v>
      </c>
      <c r="E194" s="197" t="s">
        <v>1</v>
      </c>
      <c r="F194" s="198" t="s">
        <v>131</v>
      </c>
      <c r="G194" s="14"/>
      <c r="H194" s="199">
        <v>248.89999999999998</v>
      </c>
      <c r="I194" s="200"/>
      <c r="J194" s="14"/>
      <c r="K194" s="14"/>
      <c r="L194" s="196"/>
      <c r="M194" s="201"/>
      <c r="N194" s="202"/>
      <c r="O194" s="202"/>
      <c r="P194" s="202"/>
      <c r="Q194" s="202"/>
      <c r="R194" s="202"/>
      <c r="S194" s="202"/>
      <c r="T194" s="20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7" t="s">
        <v>129</v>
      </c>
      <c r="AU194" s="197" t="s">
        <v>82</v>
      </c>
      <c r="AV194" s="14" t="s">
        <v>88</v>
      </c>
      <c r="AW194" s="14" t="s">
        <v>30</v>
      </c>
      <c r="AX194" s="14" t="s">
        <v>78</v>
      </c>
      <c r="AY194" s="197" t="s">
        <v>122</v>
      </c>
    </row>
    <row r="195" s="2" customFormat="1" ht="33" customHeight="1">
      <c r="A195" s="36"/>
      <c r="B195" s="169"/>
      <c r="C195" s="170" t="s">
        <v>203</v>
      </c>
      <c r="D195" s="170" t="s">
        <v>124</v>
      </c>
      <c r="E195" s="171" t="s">
        <v>204</v>
      </c>
      <c r="F195" s="172" t="s">
        <v>205</v>
      </c>
      <c r="G195" s="173" t="s">
        <v>206</v>
      </c>
      <c r="H195" s="174">
        <v>93</v>
      </c>
      <c r="I195" s="175"/>
      <c r="J195" s="176">
        <f>ROUND(I195*H195,2)</f>
        <v>0</v>
      </c>
      <c r="K195" s="172" t="s">
        <v>1</v>
      </c>
      <c r="L195" s="37"/>
      <c r="M195" s="177" t="s">
        <v>1</v>
      </c>
      <c r="N195" s="178" t="s">
        <v>38</v>
      </c>
      <c r="O195" s="75"/>
      <c r="P195" s="179">
        <f>O195*H195</f>
        <v>0</v>
      </c>
      <c r="Q195" s="179">
        <v>0.31529499999999999</v>
      </c>
      <c r="R195" s="179">
        <f>Q195*H195</f>
        <v>29.322434999999999</v>
      </c>
      <c r="S195" s="179">
        <v>0</v>
      </c>
      <c r="T195" s="18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1" t="s">
        <v>88</v>
      </c>
      <c r="AT195" s="181" t="s">
        <v>124</v>
      </c>
      <c r="AU195" s="181" t="s">
        <v>82</v>
      </c>
      <c r="AY195" s="17" t="s">
        <v>122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7" t="s">
        <v>78</v>
      </c>
      <c r="BK195" s="182">
        <f>ROUND(I195*H195,2)</f>
        <v>0</v>
      </c>
      <c r="BL195" s="17" t="s">
        <v>88</v>
      </c>
      <c r="BM195" s="181" t="s">
        <v>207</v>
      </c>
    </row>
    <row r="196" s="2" customFormat="1">
      <c r="A196" s="36"/>
      <c r="B196" s="37"/>
      <c r="C196" s="36"/>
      <c r="D196" s="183" t="s">
        <v>128</v>
      </c>
      <c r="E196" s="36"/>
      <c r="F196" s="184" t="s">
        <v>205</v>
      </c>
      <c r="G196" s="36"/>
      <c r="H196" s="36"/>
      <c r="I196" s="185"/>
      <c r="J196" s="36"/>
      <c r="K196" s="36"/>
      <c r="L196" s="37"/>
      <c r="M196" s="186"/>
      <c r="N196" s="187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128</v>
      </c>
      <c r="AU196" s="17" t="s">
        <v>82</v>
      </c>
    </row>
    <row r="197" s="13" customFormat="1">
      <c r="A197" s="13"/>
      <c r="B197" s="188"/>
      <c r="C197" s="13"/>
      <c r="D197" s="183" t="s">
        <v>129</v>
      </c>
      <c r="E197" s="189" t="s">
        <v>1</v>
      </c>
      <c r="F197" s="190" t="s">
        <v>208</v>
      </c>
      <c r="G197" s="13"/>
      <c r="H197" s="191">
        <v>93</v>
      </c>
      <c r="I197" s="192"/>
      <c r="J197" s="13"/>
      <c r="K197" s="13"/>
      <c r="L197" s="188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129</v>
      </c>
      <c r="AU197" s="189" t="s">
        <v>82</v>
      </c>
      <c r="AV197" s="13" t="s">
        <v>82</v>
      </c>
      <c r="AW197" s="13" t="s">
        <v>30</v>
      </c>
      <c r="AX197" s="13" t="s">
        <v>73</v>
      </c>
      <c r="AY197" s="189" t="s">
        <v>122</v>
      </c>
    </row>
    <row r="198" s="14" customFormat="1">
      <c r="A198" s="14"/>
      <c r="B198" s="196"/>
      <c r="C198" s="14"/>
      <c r="D198" s="183" t="s">
        <v>129</v>
      </c>
      <c r="E198" s="197" t="s">
        <v>1</v>
      </c>
      <c r="F198" s="198" t="s">
        <v>131</v>
      </c>
      <c r="G198" s="14"/>
      <c r="H198" s="199">
        <v>93</v>
      </c>
      <c r="I198" s="200"/>
      <c r="J198" s="14"/>
      <c r="K198" s="14"/>
      <c r="L198" s="196"/>
      <c r="M198" s="201"/>
      <c r="N198" s="202"/>
      <c r="O198" s="202"/>
      <c r="P198" s="202"/>
      <c r="Q198" s="202"/>
      <c r="R198" s="202"/>
      <c r="S198" s="202"/>
      <c r="T198" s="20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7" t="s">
        <v>129</v>
      </c>
      <c r="AU198" s="197" t="s">
        <v>82</v>
      </c>
      <c r="AV198" s="14" t="s">
        <v>88</v>
      </c>
      <c r="AW198" s="14" t="s">
        <v>30</v>
      </c>
      <c r="AX198" s="14" t="s">
        <v>78</v>
      </c>
      <c r="AY198" s="197" t="s">
        <v>122</v>
      </c>
    </row>
    <row r="199" s="12" customFormat="1" ht="22.8" customHeight="1">
      <c r="A199" s="12"/>
      <c r="B199" s="156"/>
      <c r="C199" s="12"/>
      <c r="D199" s="157" t="s">
        <v>72</v>
      </c>
      <c r="E199" s="167" t="s">
        <v>85</v>
      </c>
      <c r="F199" s="167" t="s">
        <v>209</v>
      </c>
      <c r="G199" s="12"/>
      <c r="H199" s="12"/>
      <c r="I199" s="159"/>
      <c r="J199" s="168">
        <f>BK199</f>
        <v>0</v>
      </c>
      <c r="K199" s="12"/>
      <c r="L199" s="156"/>
      <c r="M199" s="161"/>
      <c r="N199" s="162"/>
      <c r="O199" s="162"/>
      <c r="P199" s="163">
        <f>SUM(P200:P205)</f>
        <v>0</v>
      </c>
      <c r="Q199" s="162"/>
      <c r="R199" s="163">
        <f>SUM(R200:R205)</f>
        <v>9.6824639999999995</v>
      </c>
      <c r="S199" s="162"/>
      <c r="T199" s="164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7" t="s">
        <v>78</v>
      </c>
      <c r="AT199" s="165" t="s">
        <v>72</v>
      </c>
      <c r="AU199" s="165" t="s">
        <v>78</v>
      </c>
      <c r="AY199" s="157" t="s">
        <v>122</v>
      </c>
      <c r="BK199" s="166">
        <f>SUM(BK200:BK205)</f>
        <v>0</v>
      </c>
    </row>
    <row r="200" s="2" customFormat="1" ht="16.5" customHeight="1">
      <c r="A200" s="36"/>
      <c r="B200" s="169"/>
      <c r="C200" s="170" t="s">
        <v>164</v>
      </c>
      <c r="D200" s="170" t="s">
        <v>124</v>
      </c>
      <c r="E200" s="171" t="s">
        <v>210</v>
      </c>
      <c r="F200" s="172" t="s">
        <v>211</v>
      </c>
      <c r="G200" s="173" t="s">
        <v>206</v>
      </c>
      <c r="H200" s="174">
        <v>12</v>
      </c>
      <c r="I200" s="175"/>
      <c r="J200" s="176">
        <f>ROUND(I200*H200,2)</f>
        <v>0</v>
      </c>
      <c r="K200" s="172" t="s">
        <v>1</v>
      </c>
      <c r="L200" s="37"/>
      <c r="M200" s="177" t="s">
        <v>1</v>
      </c>
      <c r="N200" s="178" t="s">
        <v>38</v>
      </c>
      <c r="O200" s="75"/>
      <c r="P200" s="179">
        <f>O200*H200</f>
        <v>0</v>
      </c>
      <c r="Q200" s="179">
        <v>0.24127199999999999</v>
      </c>
      <c r="R200" s="179">
        <f>Q200*H200</f>
        <v>2.8952640000000001</v>
      </c>
      <c r="S200" s="179">
        <v>0</v>
      </c>
      <c r="T200" s="18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1" t="s">
        <v>88</v>
      </c>
      <c r="AT200" s="181" t="s">
        <v>124</v>
      </c>
      <c r="AU200" s="181" t="s">
        <v>82</v>
      </c>
      <c r="AY200" s="17" t="s">
        <v>122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7" t="s">
        <v>78</v>
      </c>
      <c r="BK200" s="182">
        <f>ROUND(I200*H200,2)</f>
        <v>0</v>
      </c>
      <c r="BL200" s="17" t="s">
        <v>88</v>
      </c>
      <c r="BM200" s="181" t="s">
        <v>212</v>
      </c>
    </row>
    <row r="201" s="2" customFormat="1">
      <c r="A201" s="36"/>
      <c r="B201" s="37"/>
      <c r="C201" s="36"/>
      <c r="D201" s="183" t="s">
        <v>128</v>
      </c>
      <c r="E201" s="36"/>
      <c r="F201" s="184" t="s">
        <v>211</v>
      </c>
      <c r="G201" s="36"/>
      <c r="H201" s="36"/>
      <c r="I201" s="185"/>
      <c r="J201" s="36"/>
      <c r="K201" s="36"/>
      <c r="L201" s="37"/>
      <c r="M201" s="186"/>
      <c r="N201" s="187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128</v>
      </c>
      <c r="AU201" s="17" t="s">
        <v>82</v>
      </c>
    </row>
    <row r="202" s="13" customFormat="1">
      <c r="A202" s="13"/>
      <c r="B202" s="188"/>
      <c r="C202" s="13"/>
      <c r="D202" s="183" t="s">
        <v>129</v>
      </c>
      <c r="E202" s="189" t="s">
        <v>1</v>
      </c>
      <c r="F202" s="190" t="s">
        <v>213</v>
      </c>
      <c r="G202" s="13"/>
      <c r="H202" s="191">
        <v>12</v>
      </c>
      <c r="I202" s="192"/>
      <c r="J202" s="13"/>
      <c r="K202" s="13"/>
      <c r="L202" s="188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129</v>
      </c>
      <c r="AU202" s="189" t="s">
        <v>82</v>
      </c>
      <c r="AV202" s="13" t="s">
        <v>82</v>
      </c>
      <c r="AW202" s="13" t="s">
        <v>30</v>
      </c>
      <c r="AX202" s="13" t="s">
        <v>73</v>
      </c>
      <c r="AY202" s="189" t="s">
        <v>122</v>
      </c>
    </row>
    <row r="203" s="14" customFormat="1">
      <c r="A203" s="14"/>
      <c r="B203" s="196"/>
      <c r="C203" s="14"/>
      <c r="D203" s="183" t="s">
        <v>129</v>
      </c>
      <c r="E203" s="197" t="s">
        <v>1</v>
      </c>
      <c r="F203" s="198" t="s">
        <v>131</v>
      </c>
      <c r="G203" s="14"/>
      <c r="H203" s="199">
        <v>12</v>
      </c>
      <c r="I203" s="200"/>
      <c r="J203" s="14"/>
      <c r="K203" s="14"/>
      <c r="L203" s="196"/>
      <c r="M203" s="201"/>
      <c r="N203" s="202"/>
      <c r="O203" s="202"/>
      <c r="P203" s="202"/>
      <c r="Q203" s="202"/>
      <c r="R203" s="202"/>
      <c r="S203" s="202"/>
      <c r="T203" s="20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7" t="s">
        <v>129</v>
      </c>
      <c r="AU203" s="197" t="s">
        <v>82</v>
      </c>
      <c r="AV203" s="14" t="s">
        <v>88</v>
      </c>
      <c r="AW203" s="14" t="s">
        <v>30</v>
      </c>
      <c r="AX203" s="14" t="s">
        <v>78</v>
      </c>
      <c r="AY203" s="197" t="s">
        <v>122</v>
      </c>
    </row>
    <row r="204" s="2" customFormat="1" ht="16.5" customHeight="1">
      <c r="A204" s="36"/>
      <c r="B204" s="169"/>
      <c r="C204" s="204" t="s">
        <v>214</v>
      </c>
      <c r="D204" s="204" t="s">
        <v>193</v>
      </c>
      <c r="E204" s="205" t="s">
        <v>215</v>
      </c>
      <c r="F204" s="206" t="s">
        <v>216</v>
      </c>
      <c r="G204" s="207" t="s">
        <v>217</v>
      </c>
      <c r="H204" s="208">
        <v>121.2</v>
      </c>
      <c r="I204" s="209"/>
      <c r="J204" s="210">
        <f>ROUND(I204*H204,2)</f>
        <v>0</v>
      </c>
      <c r="K204" s="206" t="s">
        <v>1</v>
      </c>
      <c r="L204" s="211"/>
      <c r="M204" s="212" t="s">
        <v>1</v>
      </c>
      <c r="N204" s="213" t="s">
        <v>38</v>
      </c>
      <c r="O204" s="75"/>
      <c r="P204" s="179">
        <f>O204*H204</f>
        <v>0</v>
      </c>
      <c r="Q204" s="179">
        <v>0.056000000000000001</v>
      </c>
      <c r="R204" s="179">
        <f>Q204*H204</f>
        <v>6.7872000000000003</v>
      </c>
      <c r="S204" s="179">
        <v>0</v>
      </c>
      <c r="T204" s="18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1" t="s">
        <v>142</v>
      </c>
      <c r="AT204" s="181" t="s">
        <v>193</v>
      </c>
      <c r="AU204" s="181" t="s">
        <v>82</v>
      </c>
      <c r="AY204" s="17" t="s">
        <v>122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7" t="s">
        <v>78</v>
      </c>
      <c r="BK204" s="182">
        <f>ROUND(I204*H204,2)</f>
        <v>0</v>
      </c>
      <c r="BL204" s="17" t="s">
        <v>88</v>
      </c>
      <c r="BM204" s="181" t="s">
        <v>218</v>
      </c>
    </row>
    <row r="205" s="2" customFormat="1">
      <c r="A205" s="36"/>
      <c r="B205" s="37"/>
      <c r="C205" s="36"/>
      <c r="D205" s="183" t="s">
        <v>128</v>
      </c>
      <c r="E205" s="36"/>
      <c r="F205" s="184" t="s">
        <v>216</v>
      </c>
      <c r="G205" s="36"/>
      <c r="H205" s="36"/>
      <c r="I205" s="185"/>
      <c r="J205" s="36"/>
      <c r="K205" s="36"/>
      <c r="L205" s="37"/>
      <c r="M205" s="186"/>
      <c r="N205" s="187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128</v>
      </c>
      <c r="AU205" s="17" t="s">
        <v>82</v>
      </c>
    </row>
    <row r="206" s="12" customFormat="1" ht="22.8" customHeight="1">
      <c r="A206" s="12"/>
      <c r="B206" s="156"/>
      <c r="C206" s="12"/>
      <c r="D206" s="157" t="s">
        <v>72</v>
      </c>
      <c r="E206" s="167" t="s">
        <v>88</v>
      </c>
      <c r="F206" s="167" t="s">
        <v>219</v>
      </c>
      <c r="G206" s="12"/>
      <c r="H206" s="12"/>
      <c r="I206" s="159"/>
      <c r="J206" s="168">
        <f>BK206</f>
        <v>0</v>
      </c>
      <c r="K206" s="12"/>
      <c r="L206" s="156"/>
      <c r="M206" s="161"/>
      <c r="N206" s="162"/>
      <c r="O206" s="162"/>
      <c r="P206" s="163">
        <f>SUM(P207:P214)</f>
        <v>0</v>
      </c>
      <c r="Q206" s="162"/>
      <c r="R206" s="163">
        <f>SUM(R207:R214)</f>
        <v>0.13918751999999998</v>
      </c>
      <c r="S206" s="162"/>
      <c r="T206" s="164">
        <f>SUM(T207:T214)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7" t="s">
        <v>78</v>
      </c>
      <c r="AT206" s="165" t="s">
        <v>72</v>
      </c>
      <c r="AU206" s="165" t="s">
        <v>78</v>
      </c>
      <c r="AY206" s="157" t="s">
        <v>122</v>
      </c>
      <c r="BK206" s="166">
        <f>SUM(BK207:BK214)</f>
        <v>0</v>
      </c>
    </row>
    <row r="207" s="2" customFormat="1" ht="24.15" customHeight="1">
      <c r="A207" s="36"/>
      <c r="B207" s="169"/>
      <c r="C207" s="170" t="s">
        <v>168</v>
      </c>
      <c r="D207" s="170" t="s">
        <v>124</v>
      </c>
      <c r="E207" s="171" t="s">
        <v>220</v>
      </c>
      <c r="F207" s="172" t="s">
        <v>221</v>
      </c>
      <c r="G207" s="173" t="s">
        <v>134</v>
      </c>
      <c r="H207" s="174">
        <v>223.19999999999999</v>
      </c>
      <c r="I207" s="175"/>
      <c r="J207" s="176">
        <f>ROUND(I207*H207,2)</f>
        <v>0</v>
      </c>
      <c r="K207" s="172" t="s">
        <v>1</v>
      </c>
      <c r="L207" s="37"/>
      <c r="M207" s="177" t="s">
        <v>1</v>
      </c>
      <c r="N207" s="178" t="s">
        <v>38</v>
      </c>
      <c r="O207" s="75"/>
      <c r="P207" s="179">
        <f>O207*H207</f>
        <v>0</v>
      </c>
      <c r="Q207" s="179">
        <v>0.0002786</v>
      </c>
      <c r="R207" s="179">
        <f>Q207*H207</f>
        <v>0.062183519999999999</v>
      </c>
      <c r="S207" s="179">
        <v>0</v>
      </c>
      <c r="T207" s="18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1" t="s">
        <v>88</v>
      </c>
      <c r="AT207" s="181" t="s">
        <v>124</v>
      </c>
      <c r="AU207" s="181" t="s">
        <v>82</v>
      </c>
      <c r="AY207" s="17" t="s">
        <v>122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7" t="s">
        <v>78</v>
      </c>
      <c r="BK207" s="182">
        <f>ROUND(I207*H207,2)</f>
        <v>0</v>
      </c>
      <c r="BL207" s="17" t="s">
        <v>88</v>
      </c>
      <c r="BM207" s="181" t="s">
        <v>222</v>
      </c>
    </row>
    <row r="208" s="2" customFormat="1">
      <c r="A208" s="36"/>
      <c r="B208" s="37"/>
      <c r="C208" s="36"/>
      <c r="D208" s="183" t="s">
        <v>128</v>
      </c>
      <c r="E208" s="36"/>
      <c r="F208" s="184" t="s">
        <v>221</v>
      </c>
      <c r="G208" s="36"/>
      <c r="H208" s="36"/>
      <c r="I208" s="185"/>
      <c r="J208" s="36"/>
      <c r="K208" s="36"/>
      <c r="L208" s="37"/>
      <c r="M208" s="186"/>
      <c r="N208" s="187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128</v>
      </c>
      <c r="AU208" s="17" t="s">
        <v>82</v>
      </c>
    </row>
    <row r="209" s="13" customFormat="1">
      <c r="A209" s="13"/>
      <c r="B209" s="188"/>
      <c r="C209" s="13"/>
      <c r="D209" s="183" t="s">
        <v>129</v>
      </c>
      <c r="E209" s="189" t="s">
        <v>1</v>
      </c>
      <c r="F209" s="190" t="s">
        <v>223</v>
      </c>
      <c r="G209" s="13"/>
      <c r="H209" s="191">
        <v>223.19999999999999</v>
      </c>
      <c r="I209" s="192"/>
      <c r="J209" s="13"/>
      <c r="K209" s="13"/>
      <c r="L209" s="188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9" t="s">
        <v>129</v>
      </c>
      <c r="AU209" s="189" t="s">
        <v>82</v>
      </c>
      <c r="AV209" s="13" t="s">
        <v>82</v>
      </c>
      <c r="AW209" s="13" t="s">
        <v>30</v>
      </c>
      <c r="AX209" s="13" t="s">
        <v>73</v>
      </c>
      <c r="AY209" s="189" t="s">
        <v>122</v>
      </c>
    </row>
    <row r="210" s="14" customFormat="1">
      <c r="A210" s="14"/>
      <c r="B210" s="196"/>
      <c r="C210" s="14"/>
      <c r="D210" s="183" t="s">
        <v>129</v>
      </c>
      <c r="E210" s="197" t="s">
        <v>1</v>
      </c>
      <c r="F210" s="198" t="s">
        <v>131</v>
      </c>
      <c r="G210" s="14"/>
      <c r="H210" s="199">
        <v>223.19999999999999</v>
      </c>
      <c r="I210" s="200"/>
      <c r="J210" s="14"/>
      <c r="K210" s="14"/>
      <c r="L210" s="196"/>
      <c r="M210" s="201"/>
      <c r="N210" s="202"/>
      <c r="O210" s="202"/>
      <c r="P210" s="202"/>
      <c r="Q210" s="202"/>
      <c r="R210" s="202"/>
      <c r="S210" s="202"/>
      <c r="T210" s="20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7" t="s">
        <v>129</v>
      </c>
      <c r="AU210" s="197" t="s">
        <v>82</v>
      </c>
      <c r="AV210" s="14" t="s">
        <v>88</v>
      </c>
      <c r="AW210" s="14" t="s">
        <v>30</v>
      </c>
      <c r="AX210" s="14" t="s">
        <v>78</v>
      </c>
      <c r="AY210" s="197" t="s">
        <v>122</v>
      </c>
    </row>
    <row r="211" s="2" customFormat="1" ht="16.5" customHeight="1">
      <c r="A211" s="36"/>
      <c r="B211" s="169"/>
      <c r="C211" s="204" t="s">
        <v>7</v>
      </c>
      <c r="D211" s="204" t="s">
        <v>193</v>
      </c>
      <c r="E211" s="205" t="s">
        <v>224</v>
      </c>
      <c r="F211" s="206" t="s">
        <v>225</v>
      </c>
      <c r="G211" s="207" t="s">
        <v>134</v>
      </c>
      <c r="H211" s="208">
        <v>256.68000000000001</v>
      </c>
      <c r="I211" s="209"/>
      <c r="J211" s="210">
        <f>ROUND(I211*H211,2)</f>
        <v>0</v>
      </c>
      <c r="K211" s="206" t="s">
        <v>1</v>
      </c>
      <c r="L211" s="211"/>
      <c r="M211" s="212" t="s">
        <v>1</v>
      </c>
      <c r="N211" s="213" t="s">
        <v>38</v>
      </c>
      <c r="O211" s="75"/>
      <c r="P211" s="179">
        <f>O211*H211</f>
        <v>0</v>
      </c>
      <c r="Q211" s="179">
        <v>0.00029999999999999997</v>
      </c>
      <c r="R211" s="179">
        <f>Q211*H211</f>
        <v>0.077003999999999989</v>
      </c>
      <c r="S211" s="179">
        <v>0</v>
      </c>
      <c r="T211" s="18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1" t="s">
        <v>142</v>
      </c>
      <c r="AT211" s="181" t="s">
        <v>193</v>
      </c>
      <c r="AU211" s="181" t="s">
        <v>82</v>
      </c>
      <c r="AY211" s="17" t="s">
        <v>122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7" t="s">
        <v>78</v>
      </c>
      <c r="BK211" s="182">
        <f>ROUND(I211*H211,2)</f>
        <v>0</v>
      </c>
      <c r="BL211" s="17" t="s">
        <v>88</v>
      </c>
      <c r="BM211" s="181" t="s">
        <v>226</v>
      </c>
    </row>
    <row r="212" s="2" customFormat="1">
      <c r="A212" s="36"/>
      <c r="B212" s="37"/>
      <c r="C212" s="36"/>
      <c r="D212" s="183" t="s">
        <v>128</v>
      </c>
      <c r="E212" s="36"/>
      <c r="F212" s="184" t="s">
        <v>225</v>
      </c>
      <c r="G212" s="36"/>
      <c r="H212" s="36"/>
      <c r="I212" s="185"/>
      <c r="J212" s="36"/>
      <c r="K212" s="36"/>
      <c r="L212" s="37"/>
      <c r="M212" s="186"/>
      <c r="N212" s="187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128</v>
      </c>
      <c r="AU212" s="17" t="s">
        <v>82</v>
      </c>
    </row>
    <row r="213" s="13" customFormat="1">
      <c r="A213" s="13"/>
      <c r="B213" s="188"/>
      <c r="C213" s="13"/>
      <c r="D213" s="183" t="s">
        <v>129</v>
      </c>
      <c r="E213" s="189" t="s">
        <v>1</v>
      </c>
      <c r="F213" s="190" t="s">
        <v>227</v>
      </c>
      <c r="G213" s="13"/>
      <c r="H213" s="191">
        <v>256.68000000000001</v>
      </c>
      <c r="I213" s="192"/>
      <c r="J213" s="13"/>
      <c r="K213" s="13"/>
      <c r="L213" s="188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129</v>
      </c>
      <c r="AU213" s="189" t="s">
        <v>82</v>
      </c>
      <c r="AV213" s="13" t="s">
        <v>82</v>
      </c>
      <c r="AW213" s="13" t="s">
        <v>30</v>
      </c>
      <c r="AX213" s="13" t="s">
        <v>73</v>
      </c>
      <c r="AY213" s="189" t="s">
        <v>122</v>
      </c>
    </row>
    <row r="214" s="14" customFormat="1">
      <c r="A214" s="14"/>
      <c r="B214" s="196"/>
      <c r="C214" s="14"/>
      <c r="D214" s="183" t="s">
        <v>129</v>
      </c>
      <c r="E214" s="197" t="s">
        <v>1</v>
      </c>
      <c r="F214" s="198" t="s">
        <v>131</v>
      </c>
      <c r="G214" s="14"/>
      <c r="H214" s="199">
        <v>256.68000000000001</v>
      </c>
      <c r="I214" s="200"/>
      <c r="J214" s="14"/>
      <c r="K214" s="14"/>
      <c r="L214" s="196"/>
      <c r="M214" s="201"/>
      <c r="N214" s="202"/>
      <c r="O214" s="202"/>
      <c r="P214" s="202"/>
      <c r="Q214" s="202"/>
      <c r="R214" s="202"/>
      <c r="S214" s="202"/>
      <c r="T214" s="20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7" t="s">
        <v>129</v>
      </c>
      <c r="AU214" s="197" t="s">
        <v>82</v>
      </c>
      <c r="AV214" s="14" t="s">
        <v>88</v>
      </c>
      <c r="AW214" s="14" t="s">
        <v>30</v>
      </c>
      <c r="AX214" s="14" t="s">
        <v>78</v>
      </c>
      <c r="AY214" s="197" t="s">
        <v>122</v>
      </c>
    </row>
    <row r="215" s="12" customFormat="1" ht="22.8" customHeight="1">
      <c r="A215" s="12"/>
      <c r="B215" s="156"/>
      <c r="C215" s="12"/>
      <c r="D215" s="157" t="s">
        <v>72</v>
      </c>
      <c r="E215" s="167" t="s">
        <v>144</v>
      </c>
      <c r="F215" s="167" t="s">
        <v>228</v>
      </c>
      <c r="G215" s="12"/>
      <c r="H215" s="12"/>
      <c r="I215" s="159"/>
      <c r="J215" s="168">
        <f>BK215</f>
        <v>0</v>
      </c>
      <c r="K215" s="12"/>
      <c r="L215" s="156"/>
      <c r="M215" s="161"/>
      <c r="N215" s="162"/>
      <c r="O215" s="162"/>
      <c r="P215" s="163">
        <f>SUM(P216:P261)</f>
        <v>0</v>
      </c>
      <c r="Q215" s="162"/>
      <c r="R215" s="163">
        <f>SUM(R216:R261)</f>
        <v>149.10831300000001</v>
      </c>
      <c r="S215" s="162"/>
      <c r="T215" s="164">
        <f>SUM(T216:T261)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7" t="s">
        <v>78</v>
      </c>
      <c r="AT215" s="165" t="s">
        <v>72</v>
      </c>
      <c r="AU215" s="165" t="s">
        <v>78</v>
      </c>
      <c r="AY215" s="157" t="s">
        <v>122</v>
      </c>
      <c r="BK215" s="166">
        <f>SUM(BK216:BK261)</f>
        <v>0</v>
      </c>
    </row>
    <row r="216" s="2" customFormat="1" ht="16.5" customHeight="1">
      <c r="A216" s="36"/>
      <c r="B216" s="169"/>
      <c r="C216" s="170" t="s">
        <v>175</v>
      </c>
      <c r="D216" s="170" t="s">
        <v>124</v>
      </c>
      <c r="E216" s="171" t="s">
        <v>229</v>
      </c>
      <c r="F216" s="172" t="s">
        <v>230</v>
      </c>
      <c r="G216" s="173" t="s">
        <v>134</v>
      </c>
      <c r="H216" s="174">
        <v>246.69999999999999</v>
      </c>
      <c r="I216" s="175"/>
      <c r="J216" s="176">
        <f>ROUND(I216*H216,2)</f>
        <v>0</v>
      </c>
      <c r="K216" s="172" t="s">
        <v>1</v>
      </c>
      <c r="L216" s="37"/>
      <c r="M216" s="177" t="s">
        <v>1</v>
      </c>
      <c r="N216" s="178" t="s">
        <v>38</v>
      </c>
      <c r="O216" s="75"/>
      <c r="P216" s="179">
        <f>O216*H216</f>
        <v>0</v>
      </c>
      <c r="Q216" s="179">
        <v>0.34499999999999997</v>
      </c>
      <c r="R216" s="179">
        <f>Q216*H216</f>
        <v>85.111499999999992</v>
      </c>
      <c r="S216" s="179">
        <v>0</v>
      </c>
      <c r="T216" s="18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1" t="s">
        <v>88</v>
      </c>
      <c r="AT216" s="181" t="s">
        <v>124</v>
      </c>
      <c r="AU216" s="181" t="s">
        <v>82</v>
      </c>
      <c r="AY216" s="17" t="s">
        <v>122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7" t="s">
        <v>78</v>
      </c>
      <c r="BK216" s="182">
        <f>ROUND(I216*H216,2)</f>
        <v>0</v>
      </c>
      <c r="BL216" s="17" t="s">
        <v>88</v>
      </c>
      <c r="BM216" s="181" t="s">
        <v>231</v>
      </c>
    </row>
    <row r="217" s="2" customFormat="1">
      <c r="A217" s="36"/>
      <c r="B217" s="37"/>
      <c r="C217" s="36"/>
      <c r="D217" s="183" t="s">
        <v>128</v>
      </c>
      <c r="E217" s="36"/>
      <c r="F217" s="184" t="s">
        <v>230</v>
      </c>
      <c r="G217" s="36"/>
      <c r="H217" s="36"/>
      <c r="I217" s="185"/>
      <c r="J217" s="36"/>
      <c r="K217" s="36"/>
      <c r="L217" s="37"/>
      <c r="M217" s="186"/>
      <c r="N217" s="187"/>
      <c r="O217" s="75"/>
      <c r="P217" s="75"/>
      <c r="Q217" s="75"/>
      <c r="R217" s="75"/>
      <c r="S217" s="75"/>
      <c r="T217" s="7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7" t="s">
        <v>128</v>
      </c>
      <c r="AU217" s="17" t="s">
        <v>82</v>
      </c>
    </row>
    <row r="218" s="13" customFormat="1">
      <c r="A218" s="13"/>
      <c r="B218" s="188"/>
      <c r="C218" s="13"/>
      <c r="D218" s="183" t="s">
        <v>129</v>
      </c>
      <c r="E218" s="189" t="s">
        <v>1</v>
      </c>
      <c r="F218" s="190" t="s">
        <v>232</v>
      </c>
      <c r="G218" s="13"/>
      <c r="H218" s="191">
        <v>246.69999999999999</v>
      </c>
      <c r="I218" s="192"/>
      <c r="J218" s="13"/>
      <c r="K218" s="13"/>
      <c r="L218" s="188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129</v>
      </c>
      <c r="AU218" s="189" t="s">
        <v>82</v>
      </c>
      <c r="AV218" s="13" t="s">
        <v>82</v>
      </c>
      <c r="AW218" s="13" t="s">
        <v>30</v>
      </c>
      <c r="AX218" s="13" t="s">
        <v>73</v>
      </c>
      <c r="AY218" s="189" t="s">
        <v>122</v>
      </c>
    </row>
    <row r="219" s="14" customFormat="1">
      <c r="A219" s="14"/>
      <c r="B219" s="196"/>
      <c r="C219" s="14"/>
      <c r="D219" s="183" t="s">
        <v>129</v>
      </c>
      <c r="E219" s="197" t="s">
        <v>1</v>
      </c>
      <c r="F219" s="198" t="s">
        <v>131</v>
      </c>
      <c r="G219" s="14"/>
      <c r="H219" s="199">
        <v>246.69999999999999</v>
      </c>
      <c r="I219" s="200"/>
      <c r="J219" s="14"/>
      <c r="K219" s="14"/>
      <c r="L219" s="196"/>
      <c r="M219" s="201"/>
      <c r="N219" s="202"/>
      <c r="O219" s="202"/>
      <c r="P219" s="202"/>
      <c r="Q219" s="202"/>
      <c r="R219" s="202"/>
      <c r="S219" s="202"/>
      <c r="T219" s="20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7" t="s">
        <v>129</v>
      </c>
      <c r="AU219" s="197" t="s">
        <v>82</v>
      </c>
      <c r="AV219" s="14" t="s">
        <v>88</v>
      </c>
      <c r="AW219" s="14" t="s">
        <v>30</v>
      </c>
      <c r="AX219" s="14" t="s">
        <v>78</v>
      </c>
      <c r="AY219" s="197" t="s">
        <v>122</v>
      </c>
    </row>
    <row r="220" s="2" customFormat="1" ht="16.5" customHeight="1">
      <c r="A220" s="36"/>
      <c r="B220" s="169"/>
      <c r="C220" s="170" t="s">
        <v>233</v>
      </c>
      <c r="D220" s="170" t="s">
        <v>124</v>
      </c>
      <c r="E220" s="171" t="s">
        <v>234</v>
      </c>
      <c r="F220" s="172" t="s">
        <v>235</v>
      </c>
      <c r="G220" s="173" t="s">
        <v>134</v>
      </c>
      <c r="H220" s="174">
        <v>8.1999999999999993</v>
      </c>
      <c r="I220" s="175"/>
      <c r="J220" s="176">
        <f>ROUND(I220*H220,2)</f>
        <v>0</v>
      </c>
      <c r="K220" s="172" t="s">
        <v>1</v>
      </c>
      <c r="L220" s="37"/>
      <c r="M220" s="177" t="s">
        <v>1</v>
      </c>
      <c r="N220" s="178" t="s">
        <v>38</v>
      </c>
      <c r="O220" s="75"/>
      <c r="P220" s="179">
        <f>O220*H220</f>
        <v>0</v>
      </c>
      <c r="Q220" s="179">
        <v>0.46000000000000002</v>
      </c>
      <c r="R220" s="179">
        <f>Q220*H220</f>
        <v>3.7719999999999998</v>
      </c>
      <c r="S220" s="179">
        <v>0</v>
      </c>
      <c r="T220" s="18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1" t="s">
        <v>88</v>
      </c>
      <c r="AT220" s="181" t="s">
        <v>124</v>
      </c>
      <c r="AU220" s="181" t="s">
        <v>82</v>
      </c>
      <c r="AY220" s="17" t="s">
        <v>122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7" t="s">
        <v>78</v>
      </c>
      <c r="BK220" s="182">
        <f>ROUND(I220*H220,2)</f>
        <v>0</v>
      </c>
      <c r="BL220" s="17" t="s">
        <v>88</v>
      </c>
      <c r="BM220" s="181" t="s">
        <v>236</v>
      </c>
    </row>
    <row r="221" s="2" customFormat="1">
      <c r="A221" s="36"/>
      <c r="B221" s="37"/>
      <c r="C221" s="36"/>
      <c r="D221" s="183" t="s">
        <v>128</v>
      </c>
      <c r="E221" s="36"/>
      <c r="F221" s="184" t="s">
        <v>235</v>
      </c>
      <c r="G221" s="36"/>
      <c r="H221" s="36"/>
      <c r="I221" s="185"/>
      <c r="J221" s="36"/>
      <c r="K221" s="36"/>
      <c r="L221" s="37"/>
      <c r="M221" s="186"/>
      <c r="N221" s="187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128</v>
      </c>
      <c r="AU221" s="17" t="s">
        <v>82</v>
      </c>
    </row>
    <row r="222" s="13" customFormat="1">
      <c r="A222" s="13"/>
      <c r="B222" s="188"/>
      <c r="C222" s="13"/>
      <c r="D222" s="183" t="s">
        <v>129</v>
      </c>
      <c r="E222" s="189" t="s">
        <v>1</v>
      </c>
      <c r="F222" s="190" t="s">
        <v>237</v>
      </c>
      <c r="G222" s="13"/>
      <c r="H222" s="191">
        <v>8.1999999999999993</v>
      </c>
      <c r="I222" s="192"/>
      <c r="J222" s="13"/>
      <c r="K222" s="13"/>
      <c r="L222" s="188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129</v>
      </c>
      <c r="AU222" s="189" t="s">
        <v>82</v>
      </c>
      <c r="AV222" s="13" t="s">
        <v>82</v>
      </c>
      <c r="AW222" s="13" t="s">
        <v>30</v>
      </c>
      <c r="AX222" s="13" t="s">
        <v>73</v>
      </c>
      <c r="AY222" s="189" t="s">
        <v>122</v>
      </c>
    </row>
    <row r="223" s="14" customFormat="1">
      <c r="A223" s="14"/>
      <c r="B223" s="196"/>
      <c r="C223" s="14"/>
      <c r="D223" s="183" t="s">
        <v>129</v>
      </c>
      <c r="E223" s="197" t="s">
        <v>1</v>
      </c>
      <c r="F223" s="198" t="s">
        <v>131</v>
      </c>
      <c r="G223" s="14"/>
      <c r="H223" s="199">
        <v>8.1999999999999993</v>
      </c>
      <c r="I223" s="200"/>
      <c r="J223" s="14"/>
      <c r="K223" s="14"/>
      <c r="L223" s="196"/>
      <c r="M223" s="201"/>
      <c r="N223" s="202"/>
      <c r="O223" s="202"/>
      <c r="P223" s="202"/>
      <c r="Q223" s="202"/>
      <c r="R223" s="202"/>
      <c r="S223" s="202"/>
      <c r="T223" s="20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7" t="s">
        <v>129</v>
      </c>
      <c r="AU223" s="197" t="s">
        <v>82</v>
      </c>
      <c r="AV223" s="14" t="s">
        <v>88</v>
      </c>
      <c r="AW223" s="14" t="s">
        <v>30</v>
      </c>
      <c r="AX223" s="14" t="s">
        <v>78</v>
      </c>
      <c r="AY223" s="197" t="s">
        <v>122</v>
      </c>
    </row>
    <row r="224" s="2" customFormat="1" ht="24.15" customHeight="1">
      <c r="A224" s="36"/>
      <c r="B224" s="169"/>
      <c r="C224" s="170" t="s">
        <v>180</v>
      </c>
      <c r="D224" s="170" t="s">
        <v>124</v>
      </c>
      <c r="E224" s="171" t="s">
        <v>238</v>
      </c>
      <c r="F224" s="172" t="s">
        <v>239</v>
      </c>
      <c r="G224" s="173" t="s">
        <v>134</v>
      </c>
      <c r="H224" s="174">
        <v>11.6</v>
      </c>
      <c r="I224" s="175"/>
      <c r="J224" s="176">
        <f>ROUND(I224*H224,2)</f>
        <v>0</v>
      </c>
      <c r="K224" s="172" t="s">
        <v>1</v>
      </c>
      <c r="L224" s="37"/>
      <c r="M224" s="177" t="s">
        <v>1</v>
      </c>
      <c r="N224" s="178" t="s">
        <v>38</v>
      </c>
      <c r="O224" s="75"/>
      <c r="P224" s="179">
        <f>O224*H224</f>
        <v>0</v>
      </c>
      <c r="Q224" s="179">
        <v>0.10373</v>
      </c>
      <c r="R224" s="179">
        <f>Q224*H224</f>
        <v>1.203268</v>
      </c>
      <c r="S224" s="179">
        <v>0</v>
      </c>
      <c r="T224" s="18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1" t="s">
        <v>88</v>
      </c>
      <c r="AT224" s="181" t="s">
        <v>124</v>
      </c>
      <c r="AU224" s="181" t="s">
        <v>82</v>
      </c>
      <c r="AY224" s="17" t="s">
        <v>122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7" t="s">
        <v>78</v>
      </c>
      <c r="BK224" s="182">
        <f>ROUND(I224*H224,2)</f>
        <v>0</v>
      </c>
      <c r="BL224" s="17" t="s">
        <v>88</v>
      </c>
      <c r="BM224" s="181" t="s">
        <v>240</v>
      </c>
    </row>
    <row r="225" s="2" customFormat="1">
      <c r="A225" s="36"/>
      <c r="B225" s="37"/>
      <c r="C225" s="36"/>
      <c r="D225" s="183" t="s">
        <v>128</v>
      </c>
      <c r="E225" s="36"/>
      <c r="F225" s="184" t="s">
        <v>239</v>
      </c>
      <c r="G225" s="36"/>
      <c r="H225" s="36"/>
      <c r="I225" s="185"/>
      <c r="J225" s="36"/>
      <c r="K225" s="36"/>
      <c r="L225" s="37"/>
      <c r="M225" s="186"/>
      <c r="N225" s="187"/>
      <c r="O225" s="75"/>
      <c r="P225" s="75"/>
      <c r="Q225" s="75"/>
      <c r="R225" s="75"/>
      <c r="S225" s="75"/>
      <c r="T225" s="7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7" t="s">
        <v>128</v>
      </c>
      <c r="AU225" s="17" t="s">
        <v>82</v>
      </c>
    </row>
    <row r="226" s="13" customFormat="1">
      <c r="A226" s="13"/>
      <c r="B226" s="188"/>
      <c r="C226" s="13"/>
      <c r="D226" s="183" t="s">
        <v>129</v>
      </c>
      <c r="E226" s="189" t="s">
        <v>1</v>
      </c>
      <c r="F226" s="190" t="s">
        <v>148</v>
      </c>
      <c r="G226" s="13"/>
      <c r="H226" s="191">
        <v>11.6</v>
      </c>
      <c r="I226" s="192"/>
      <c r="J226" s="13"/>
      <c r="K226" s="13"/>
      <c r="L226" s="188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129</v>
      </c>
      <c r="AU226" s="189" t="s">
        <v>82</v>
      </c>
      <c r="AV226" s="13" t="s">
        <v>82</v>
      </c>
      <c r="AW226" s="13" t="s">
        <v>30</v>
      </c>
      <c r="AX226" s="13" t="s">
        <v>73</v>
      </c>
      <c r="AY226" s="189" t="s">
        <v>122</v>
      </c>
    </row>
    <row r="227" s="14" customFormat="1">
      <c r="A227" s="14"/>
      <c r="B227" s="196"/>
      <c r="C227" s="14"/>
      <c r="D227" s="183" t="s">
        <v>129</v>
      </c>
      <c r="E227" s="197" t="s">
        <v>1</v>
      </c>
      <c r="F227" s="198" t="s">
        <v>131</v>
      </c>
      <c r="G227" s="14"/>
      <c r="H227" s="199">
        <v>11.6</v>
      </c>
      <c r="I227" s="200"/>
      <c r="J227" s="14"/>
      <c r="K227" s="14"/>
      <c r="L227" s="196"/>
      <c r="M227" s="201"/>
      <c r="N227" s="202"/>
      <c r="O227" s="202"/>
      <c r="P227" s="202"/>
      <c r="Q227" s="202"/>
      <c r="R227" s="202"/>
      <c r="S227" s="202"/>
      <c r="T227" s="20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7" t="s">
        <v>129</v>
      </c>
      <c r="AU227" s="197" t="s">
        <v>82</v>
      </c>
      <c r="AV227" s="14" t="s">
        <v>88</v>
      </c>
      <c r="AW227" s="14" t="s">
        <v>30</v>
      </c>
      <c r="AX227" s="14" t="s">
        <v>78</v>
      </c>
      <c r="AY227" s="197" t="s">
        <v>122</v>
      </c>
    </row>
    <row r="228" s="2" customFormat="1" ht="37.8" customHeight="1">
      <c r="A228" s="36"/>
      <c r="B228" s="169"/>
      <c r="C228" s="170" t="s">
        <v>241</v>
      </c>
      <c r="D228" s="170" t="s">
        <v>124</v>
      </c>
      <c r="E228" s="171" t="s">
        <v>242</v>
      </c>
      <c r="F228" s="172" t="s">
        <v>243</v>
      </c>
      <c r="G228" s="173" t="s">
        <v>134</v>
      </c>
      <c r="H228" s="174">
        <v>256.5</v>
      </c>
      <c r="I228" s="175"/>
      <c r="J228" s="176">
        <f>ROUND(I228*H228,2)</f>
        <v>0</v>
      </c>
      <c r="K228" s="172" t="s">
        <v>1</v>
      </c>
      <c r="L228" s="37"/>
      <c r="M228" s="177" t="s">
        <v>1</v>
      </c>
      <c r="N228" s="178" t="s">
        <v>38</v>
      </c>
      <c r="O228" s="75"/>
      <c r="P228" s="179">
        <f>O228*H228</f>
        <v>0</v>
      </c>
      <c r="Q228" s="179">
        <v>0.089219999999999994</v>
      </c>
      <c r="R228" s="179">
        <f>Q228*H228</f>
        <v>22.884929999999997</v>
      </c>
      <c r="S228" s="179">
        <v>0</v>
      </c>
      <c r="T228" s="18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1" t="s">
        <v>88</v>
      </c>
      <c r="AT228" s="181" t="s">
        <v>124</v>
      </c>
      <c r="AU228" s="181" t="s">
        <v>82</v>
      </c>
      <c r="AY228" s="17" t="s">
        <v>122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7" t="s">
        <v>78</v>
      </c>
      <c r="BK228" s="182">
        <f>ROUND(I228*H228,2)</f>
        <v>0</v>
      </c>
      <c r="BL228" s="17" t="s">
        <v>88</v>
      </c>
      <c r="BM228" s="181" t="s">
        <v>244</v>
      </c>
    </row>
    <row r="229" s="2" customFormat="1">
      <c r="A229" s="36"/>
      <c r="B229" s="37"/>
      <c r="C229" s="36"/>
      <c r="D229" s="183" t="s">
        <v>128</v>
      </c>
      <c r="E229" s="36"/>
      <c r="F229" s="184" t="s">
        <v>245</v>
      </c>
      <c r="G229" s="36"/>
      <c r="H229" s="36"/>
      <c r="I229" s="185"/>
      <c r="J229" s="36"/>
      <c r="K229" s="36"/>
      <c r="L229" s="37"/>
      <c r="M229" s="186"/>
      <c r="N229" s="187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128</v>
      </c>
      <c r="AU229" s="17" t="s">
        <v>82</v>
      </c>
    </row>
    <row r="230" s="13" customFormat="1">
      <c r="A230" s="13"/>
      <c r="B230" s="188"/>
      <c r="C230" s="13"/>
      <c r="D230" s="183" t="s">
        <v>129</v>
      </c>
      <c r="E230" s="189" t="s">
        <v>1</v>
      </c>
      <c r="F230" s="190" t="s">
        <v>232</v>
      </c>
      <c r="G230" s="13"/>
      <c r="H230" s="191">
        <v>246.69999999999999</v>
      </c>
      <c r="I230" s="192"/>
      <c r="J230" s="13"/>
      <c r="K230" s="13"/>
      <c r="L230" s="188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129</v>
      </c>
      <c r="AU230" s="189" t="s">
        <v>82</v>
      </c>
      <c r="AV230" s="13" t="s">
        <v>82</v>
      </c>
      <c r="AW230" s="13" t="s">
        <v>30</v>
      </c>
      <c r="AX230" s="13" t="s">
        <v>73</v>
      </c>
      <c r="AY230" s="189" t="s">
        <v>122</v>
      </c>
    </row>
    <row r="231" s="13" customFormat="1">
      <c r="A231" s="13"/>
      <c r="B231" s="188"/>
      <c r="C231" s="13"/>
      <c r="D231" s="183" t="s">
        <v>129</v>
      </c>
      <c r="E231" s="189" t="s">
        <v>1</v>
      </c>
      <c r="F231" s="190" t="s">
        <v>246</v>
      </c>
      <c r="G231" s="13"/>
      <c r="H231" s="191">
        <v>3.7999999999999998</v>
      </c>
      <c r="I231" s="192"/>
      <c r="J231" s="13"/>
      <c r="K231" s="13"/>
      <c r="L231" s="188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9" t="s">
        <v>129</v>
      </c>
      <c r="AU231" s="189" t="s">
        <v>82</v>
      </c>
      <c r="AV231" s="13" t="s">
        <v>82</v>
      </c>
      <c r="AW231" s="13" t="s">
        <v>30</v>
      </c>
      <c r="AX231" s="13" t="s">
        <v>73</v>
      </c>
      <c r="AY231" s="189" t="s">
        <v>122</v>
      </c>
    </row>
    <row r="232" s="13" customFormat="1">
      <c r="A232" s="13"/>
      <c r="B232" s="188"/>
      <c r="C232" s="13"/>
      <c r="D232" s="183" t="s">
        <v>129</v>
      </c>
      <c r="E232" s="189" t="s">
        <v>1</v>
      </c>
      <c r="F232" s="190" t="s">
        <v>247</v>
      </c>
      <c r="G232" s="13"/>
      <c r="H232" s="191">
        <v>6</v>
      </c>
      <c r="I232" s="192"/>
      <c r="J232" s="13"/>
      <c r="K232" s="13"/>
      <c r="L232" s="188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129</v>
      </c>
      <c r="AU232" s="189" t="s">
        <v>82</v>
      </c>
      <c r="AV232" s="13" t="s">
        <v>82</v>
      </c>
      <c r="AW232" s="13" t="s">
        <v>30</v>
      </c>
      <c r="AX232" s="13" t="s">
        <v>73</v>
      </c>
      <c r="AY232" s="189" t="s">
        <v>122</v>
      </c>
    </row>
    <row r="233" s="14" customFormat="1">
      <c r="A233" s="14"/>
      <c r="B233" s="196"/>
      <c r="C233" s="14"/>
      <c r="D233" s="183" t="s">
        <v>129</v>
      </c>
      <c r="E233" s="197" t="s">
        <v>1</v>
      </c>
      <c r="F233" s="198" t="s">
        <v>131</v>
      </c>
      <c r="G233" s="14"/>
      <c r="H233" s="199">
        <v>256.5</v>
      </c>
      <c r="I233" s="200"/>
      <c r="J233" s="14"/>
      <c r="K233" s="14"/>
      <c r="L233" s="196"/>
      <c r="M233" s="201"/>
      <c r="N233" s="202"/>
      <c r="O233" s="202"/>
      <c r="P233" s="202"/>
      <c r="Q233" s="202"/>
      <c r="R233" s="202"/>
      <c r="S233" s="202"/>
      <c r="T233" s="20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7" t="s">
        <v>129</v>
      </c>
      <c r="AU233" s="197" t="s">
        <v>82</v>
      </c>
      <c r="AV233" s="14" t="s">
        <v>88</v>
      </c>
      <c r="AW233" s="14" t="s">
        <v>30</v>
      </c>
      <c r="AX233" s="14" t="s">
        <v>78</v>
      </c>
      <c r="AY233" s="197" t="s">
        <v>122</v>
      </c>
    </row>
    <row r="234" s="2" customFormat="1" ht="16.5" customHeight="1">
      <c r="A234" s="36"/>
      <c r="B234" s="169"/>
      <c r="C234" s="204" t="s">
        <v>186</v>
      </c>
      <c r="D234" s="204" t="s">
        <v>193</v>
      </c>
      <c r="E234" s="205" t="s">
        <v>248</v>
      </c>
      <c r="F234" s="206" t="s">
        <v>249</v>
      </c>
      <c r="G234" s="207" t="s">
        <v>134</v>
      </c>
      <c r="H234" s="208">
        <v>234.42099999999999</v>
      </c>
      <c r="I234" s="209"/>
      <c r="J234" s="210">
        <f>ROUND(I234*H234,2)</f>
        <v>0</v>
      </c>
      <c r="K234" s="206" t="s">
        <v>1</v>
      </c>
      <c r="L234" s="211"/>
      <c r="M234" s="212" t="s">
        <v>1</v>
      </c>
      <c r="N234" s="213" t="s">
        <v>38</v>
      </c>
      <c r="O234" s="75"/>
      <c r="P234" s="179">
        <f>O234*H234</f>
        <v>0</v>
      </c>
      <c r="Q234" s="179">
        <v>0.13100000000000001</v>
      </c>
      <c r="R234" s="179">
        <f>Q234*H234</f>
        <v>30.709150999999999</v>
      </c>
      <c r="S234" s="179">
        <v>0</v>
      </c>
      <c r="T234" s="18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1" t="s">
        <v>142</v>
      </c>
      <c r="AT234" s="181" t="s">
        <v>193</v>
      </c>
      <c r="AU234" s="181" t="s">
        <v>82</v>
      </c>
      <c r="AY234" s="17" t="s">
        <v>122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17" t="s">
        <v>78</v>
      </c>
      <c r="BK234" s="182">
        <f>ROUND(I234*H234,2)</f>
        <v>0</v>
      </c>
      <c r="BL234" s="17" t="s">
        <v>88</v>
      </c>
      <c r="BM234" s="181" t="s">
        <v>250</v>
      </c>
    </row>
    <row r="235" s="2" customFormat="1">
      <c r="A235" s="36"/>
      <c r="B235" s="37"/>
      <c r="C235" s="36"/>
      <c r="D235" s="183" t="s">
        <v>128</v>
      </c>
      <c r="E235" s="36"/>
      <c r="F235" s="184" t="s">
        <v>249</v>
      </c>
      <c r="G235" s="36"/>
      <c r="H235" s="36"/>
      <c r="I235" s="185"/>
      <c r="J235" s="36"/>
      <c r="K235" s="36"/>
      <c r="L235" s="37"/>
      <c r="M235" s="186"/>
      <c r="N235" s="187"/>
      <c r="O235" s="75"/>
      <c r="P235" s="75"/>
      <c r="Q235" s="75"/>
      <c r="R235" s="75"/>
      <c r="S235" s="75"/>
      <c r="T235" s="7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7" t="s">
        <v>128</v>
      </c>
      <c r="AU235" s="17" t="s">
        <v>82</v>
      </c>
    </row>
    <row r="236" s="13" customFormat="1">
      <c r="A236" s="13"/>
      <c r="B236" s="188"/>
      <c r="C236" s="13"/>
      <c r="D236" s="183" t="s">
        <v>129</v>
      </c>
      <c r="E236" s="189" t="s">
        <v>1</v>
      </c>
      <c r="F236" s="190" t="s">
        <v>251</v>
      </c>
      <c r="G236" s="13"/>
      <c r="H236" s="191">
        <v>259.065</v>
      </c>
      <c r="I236" s="192"/>
      <c r="J236" s="13"/>
      <c r="K236" s="13"/>
      <c r="L236" s="188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129</v>
      </c>
      <c r="AU236" s="189" t="s">
        <v>82</v>
      </c>
      <c r="AV236" s="13" t="s">
        <v>82</v>
      </c>
      <c r="AW236" s="13" t="s">
        <v>30</v>
      </c>
      <c r="AX236" s="13" t="s">
        <v>73</v>
      </c>
      <c r="AY236" s="189" t="s">
        <v>122</v>
      </c>
    </row>
    <row r="237" s="13" customFormat="1">
      <c r="A237" s="13"/>
      <c r="B237" s="188"/>
      <c r="C237" s="13"/>
      <c r="D237" s="183" t="s">
        <v>129</v>
      </c>
      <c r="E237" s="189" t="s">
        <v>1</v>
      </c>
      <c r="F237" s="190" t="s">
        <v>252</v>
      </c>
      <c r="G237" s="13"/>
      <c r="H237" s="191">
        <v>-12.119999999999999</v>
      </c>
      <c r="I237" s="192"/>
      <c r="J237" s="13"/>
      <c r="K237" s="13"/>
      <c r="L237" s="188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129</v>
      </c>
      <c r="AU237" s="189" t="s">
        <v>82</v>
      </c>
      <c r="AV237" s="13" t="s">
        <v>82</v>
      </c>
      <c r="AW237" s="13" t="s">
        <v>30</v>
      </c>
      <c r="AX237" s="13" t="s">
        <v>73</v>
      </c>
      <c r="AY237" s="189" t="s">
        <v>122</v>
      </c>
    </row>
    <row r="238" s="13" customFormat="1">
      <c r="A238" s="13"/>
      <c r="B238" s="188"/>
      <c r="C238" s="13"/>
      <c r="D238" s="183" t="s">
        <v>129</v>
      </c>
      <c r="E238" s="189" t="s">
        <v>1</v>
      </c>
      <c r="F238" s="190" t="s">
        <v>253</v>
      </c>
      <c r="G238" s="13"/>
      <c r="H238" s="191">
        <v>-9.3930000000000007</v>
      </c>
      <c r="I238" s="192"/>
      <c r="J238" s="13"/>
      <c r="K238" s="13"/>
      <c r="L238" s="188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129</v>
      </c>
      <c r="AU238" s="189" t="s">
        <v>82</v>
      </c>
      <c r="AV238" s="13" t="s">
        <v>82</v>
      </c>
      <c r="AW238" s="13" t="s">
        <v>30</v>
      </c>
      <c r="AX238" s="13" t="s">
        <v>73</v>
      </c>
      <c r="AY238" s="189" t="s">
        <v>122</v>
      </c>
    </row>
    <row r="239" s="13" customFormat="1">
      <c r="A239" s="13"/>
      <c r="B239" s="188"/>
      <c r="C239" s="13"/>
      <c r="D239" s="183" t="s">
        <v>129</v>
      </c>
      <c r="E239" s="189" t="s">
        <v>1</v>
      </c>
      <c r="F239" s="190" t="s">
        <v>254</v>
      </c>
      <c r="G239" s="13"/>
      <c r="H239" s="191">
        <v>-3.1309999999999998</v>
      </c>
      <c r="I239" s="192"/>
      <c r="J239" s="13"/>
      <c r="K239" s="13"/>
      <c r="L239" s="188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129</v>
      </c>
      <c r="AU239" s="189" t="s">
        <v>82</v>
      </c>
      <c r="AV239" s="13" t="s">
        <v>82</v>
      </c>
      <c r="AW239" s="13" t="s">
        <v>30</v>
      </c>
      <c r="AX239" s="13" t="s">
        <v>73</v>
      </c>
      <c r="AY239" s="189" t="s">
        <v>122</v>
      </c>
    </row>
    <row r="240" s="14" customFormat="1">
      <c r="A240" s="14"/>
      <c r="B240" s="196"/>
      <c r="C240" s="14"/>
      <c r="D240" s="183" t="s">
        <v>129</v>
      </c>
      <c r="E240" s="197" t="s">
        <v>1</v>
      </c>
      <c r="F240" s="198" t="s">
        <v>131</v>
      </c>
      <c r="G240" s="14"/>
      <c r="H240" s="199">
        <v>234.42099999999999</v>
      </c>
      <c r="I240" s="200"/>
      <c r="J240" s="14"/>
      <c r="K240" s="14"/>
      <c r="L240" s="196"/>
      <c r="M240" s="201"/>
      <c r="N240" s="202"/>
      <c r="O240" s="202"/>
      <c r="P240" s="202"/>
      <c r="Q240" s="202"/>
      <c r="R240" s="202"/>
      <c r="S240" s="202"/>
      <c r="T240" s="20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7" t="s">
        <v>129</v>
      </c>
      <c r="AU240" s="197" t="s">
        <v>82</v>
      </c>
      <c r="AV240" s="14" t="s">
        <v>88</v>
      </c>
      <c r="AW240" s="14" t="s">
        <v>30</v>
      </c>
      <c r="AX240" s="14" t="s">
        <v>78</v>
      </c>
      <c r="AY240" s="197" t="s">
        <v>122</v>
      </c>
    </row>
    <row r="241" s="2" customFormat="1" ht="16.5" customHeight="1">
      <c r="A241" s="36"/>
      <c r="B241" s="169"/>
      <c r="C241" s="204" t="s">
        <v>255</v>
      </c>
      <c r="D241" s="204" t="s">
        <v>193</v>
      </c>
      <c r="E241" s="205" t="s">
        <v>256</v>
      </c>
      <c r="F241" s="206" t="s">
        <v>257</v>
      </c>
      <c r="G241" s="207" t="s">
        <v>134</v>
      </c>
      <c r="H241" s="208">
        <v>12.119999999999999</v>
      </c>
      <c r="I241" s="209"/>
      <c r="J241" s="210">
        <f>ROUND(I241*H241,2)</f>
        <v>0</v>
      </c>
      <c r="K241" s="206" t="s">
        <v>1</v>
      </c>
      <c r="L241" s="211"/>
      <c r="M241" s="212" t="s">
        <v>1</v>
      </c>
      <c r="N241" s="213" t="s">
        <v>38</v>
      </c>
      <c r="O241" s="75"/>
      <c r="P241" s="179">
        <f>O241*H241</f>
        <v>0</v>
      </c>
      <c r="Q241" s="179">
        <v>0.13100000000000001</v>
      </c>
      <c r="R241" s="179">
        <f>Q241*H241</f>
        <v>1.58772</v>
      </c>
      <c r="S241" s="179">
        <v>0</v>
      </c>
      <c r="T241" s="18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1" t="s">
        <v>142</v>
      </c>
      <c r="AT241" s="181" t="s">
        <v>193</v>
      </c>
      <c r="AU241" s="181" t="s">
        <v>82</v>
      </c>
      <c r="AY241" s="17" t="s">
        <v>122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7" t="s">
        <v>78</v>
      </c>
      <c r="BK241" s="182">
        <f>ROUND(I241*H241,2)</f>
        <v>0</v>
      </c>
      <c r="BL241" s="17" t="s">
        <v>88</v>
      </c>
      <c r="BM241" s="181" t="s">
        <v>258</v>
      </c>
    </row>
    <row r="242" s="2" customFormat="1">
      <c r="A242" s="36"/>
      <c r="B242" s="37"/>
      <c r="C242" s="36"/>
      <c r="D242" s="183" t="s">
        <v>128</v>
      </c>
      <c r="E242" s="36"/>
      <c r="F242" s="184" t="s">
        <v>257</v>
      </c>
      <c r="G242" s="36"/>
      <c r="H242" s="36"/>
      <c r="I242" s="185"/>
      <c r="J242" s="36"/>
      <c r="K242" s="36"/>
      <c r="L242" s="37"/>
      <c r="M242" s="186"/>
      <c r="N242" s="187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128</v>
      </c>
      <c r="AU242" s="17" t="s">
        <v>82</v>
      </c>
    </row>
    <row r="243" s="13" customFormat="1">
      <c r="A243" s="13"/>
      <c r="B243" s="188"/>
      <c r="C243" s="13"/>
      <c r="D243" s="183" t="s">
        <v>129</v>
      </c>
      <c r="E243" s="189" t="s">
        <v>1</v>
      </c>
      <c r="F243" s="190" t="s">
        <v>259</v>
      </c>
      <c r="G243" s="13"/>
      <c r="H243" s="191">
        <v>12.119999999999999</v>
      </c>
      <c r="I243" s="192"/>
      <c r="J243" s="13"/>
      <c r="K243" s="13"/>
      <c r="L243" s="188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129</v>
      </c>
      <c r="AU243" s="189" t="s">
        <v>82</v>
      </c>
      <c r="AV243" s="13" t="s">
        <v>82</v>
      </c>
      <c r="AW243" s="13" t="s">
        <v>30</v>
      </c>
      <c r="AX243" s="13" t="s">
        <v>73</v>
      </c>
      <c r="AY243" s="189" t="s">
        <v>122</v>
      </c>
    </row>
    <row r="244" s="14" customFormat="1">
      <c r="A244" s="14"/>
      <c r="B244" s="196"/>
      <c r="C244" s="14"/>
      <c r="D244" s="183" t="s">
        <v>129</v>
      </c>
      <c r="E244" s="197" t="s">
        <v>1</v>
      </c>
      <c r="F244" s="198" t="s">
        <v>131</v>
      </c>
      <c r="G244" s="14"/>
      <c r="H244" s="199">
        <v>12.119999999999999</v>
      </c>
      <c r="I244" s="200"/>
      <c r="J244" s="14"/>
      <c r="K244" s="14"/>
      <c r="L244" s="196"/>
      <c r="M244" s="201"/>
      <c r="N244" s="202"/>
      <c r="O244" s="202"/>
      <c r="P244" s="202"/>
      <c r="Q244" s="202"/>
      <c r="R244" s="202"/>
      <c r="S244" s="202"/>
      <c r="T244" s="20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7" t="s">
        <v>129</v>
      </c>
      <c r="AU244" s="197" t="s">
        <v>82</v>
      </c>
      <c r="AV244" s="14" t="s">
        <v>88</v>
      </c>
      <c r="AW244" s="14" t="s">
        <v>30</v>
      </c>
      <c r="AX244" s="14" t="s">
        <v>78</v>
      </c>
      <c r="AY244" s="197" t="s">
        <v>122</v>
      </c>
    </row>
    <row r="245" s="2" customFormat="1" ht="16.5" customHeight="1">
      <c r="A245" s="36"/>
      <c r="B245" s="169"/>
      <c r="C245" s="204" t="s">
        <v>190</v>
      </c>
      <c r="D245" s="204" t="s">
        <v>193</v>
      </c>
      <c r="E245" s="205" t="s">
        <v>260</v>
      </c>
      <c r="F245" s="206" t="s">
        <v>261</v>
      </c>
      <c r="G245" s="207" t="s">
        <v>134</v>
      </c>
      <c r="H245" s="208">
        <v>12.523999999999999</v>
      </c>
      <c r="I245" s="209"/>
      <c r="J245" s="210">
        <f>ROUND(I245*H245,2)</f>
        <v>0</v>
      </c>
      <c r="K245" s="206" t="s">
        <v>1</v>
      </c>
      <c r="L245" s="211"/>
      <c r="M245" s="212" t="s">
        <v>1</v>
      </c>
      <c r="N245" s="213" t="s">
        <v>38</v>
      </c>
      <c r="O245" s="75"/>
      <c r="P245" s="179">
        <f>O245*H245</f>
        <v>0</v>
      </c>
      <c r="Q245" s="179">
        <v>0.13100000000000001</v>
      </c>
      <c r="R245" s="179">
        <f>Q245*H245</f>
        <v>1.640644</v>
      </c>
      <c r="S245" s="179">
        <v>0</v>
      </c>
      <c r="T245" s="18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1" t="s">
        <v>142</v>
      </c>
      <c r="AT245" s="181" t="s">
        <v>193</v>
      </c>
      <c r="AU245" s="181" t="s">
        <v>82</v>
      </c>
      <c r="AY245" s="17" t="s">
        <v>122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7" t="s">
        <v>78</v>
      </c>
      <c r="BK245" s="182">
        <f>ROUND(I245*H245,2)</f>
        <v>0</v>
      </c>
      <c r="BL245" s="17" t="s">
        <v>88</v>
      </c>
      <c r="BM245" s="181" t="s">
        <v>262</v>
      </c>
    </row>
    <row r="246" s="2" customFormat="1">
      <c r="A246" s="36"/>
      <c r="B246" s="37"/>
      <c r="C246" s="36"/>
      <c r="D246" s="183" t="s">
        <v>128</v>
      </c>
      <c r="E246" s="36"/>
      <c r="F246" s="184" t="s">
        <v>261</v>
      </c>
      <c r="G246" s="36"/>
      <c r="H246" s="36"/>
      <c r="I246" s="185"/>
      <c r="J246" s="36"/>
      <c r="K246" s="36"/>
      <c r="L246" s="37"/>
      <c r="M246" s="186"/>
      <c r="N246" s="187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128</v>
      </c>
      <c r="AU246" s="17" t="s">
        <v>82</v>
      </c>
    </row>
    <row r="247" s="13" customFormat="1">
      <c r="A247" s="13"/>
      <c r="B247" s="188"/>
      <c r="C247" s="13"/>
      <c r="D247" s="183" t="s">
        <v>129</v>
      </c>
      <c r="E247" s="189" t="s">
        <v>1</v>
      </c>
      <c r="F247" s="190" t="s">
        <v>263</v>
      </c>
      <c r="G247" s="13"/>
      <c r="H247" s="191">
        <v>9.3930000000000007</v>
      </c>
      <c r="I247" s="192"/>
      <c r="J247" s="13"/>
      <c r="K247" s="13"/>
      <c r="L247" s="188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129</v>
      </c>
      <c r="AU247" s="189" t="s">
        <v>82</v>
      </c>
      <c r="AV247" s="13" t="s">
        <v>82</v>
      </c>
      <c r="AW247" s="13" t="s">
        <v>30</v>
      </c>
      <c r="AX247" s="13" t="s">
        <v>73</v>
      </c>
      <c r="AY247" s="189" t="s">
        <v>122</v>
      </c>
    </row>
    <row r="248" s="13" customFormat="1">
      <c r="A248" s="13"/>
      <c r="B248" s="188"/>
      <c r="C248" s="13"/>
      <c r="D248" s="183" t="s">
        <v>129</v>
      </c>
      <c r="E248" s="189" t="s">
        <v>1</v>
      </c>
      <c r="F248" s="190" t="s">
        <v>264</v>
      </c>
      <c r="G248" s="13"/>
      <c r="H248" s="191">
        <v>3.1309999999999998</v>
      </c>
      <c r="I248" s="192"/>
      <c r="J248" s="13"/>
      <c r="K248" s="13"/>
      <c r="L248" s="188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129</v>
      </c>
      <c r="AU248" s="189" t="s">
        <v>82</v>
      </c>
      <c r="AV248" s="13" t="s">
        <v>82</v>
      </c>
      <c r="AW248" s="13" t="s">
        <v>30</v>
      </c>
      <c r="AX248" s="13" t="s">
        <v>73</v>
      </c>
      <c r="AY248" s="189" t="s">
        <v>122</v>
      </c>
    </row>
    <row r="249" s="14" customFormat="1">
      <c r="A249" s="14"/>
      <c r="B249" s="196"/>
      <c r="C249" s="14"/>
      <c r="D249" s="183" t="s">
        <v>129</v>
      </c>
      <c r="E249" s="197" t="s">
        <v>1</v>
      </c>
      <c r="F249" s="198" t="s">
        <v>131</v>
      </c>
      <c r="G249" s="14"/>
      <c r="H249" s="199">
        <v>12.524000000000001</v>
      </c>
      <c r="I249" s="200"/>
      <c r="J249" s="14"/>
      <c r="K249" s="14"/>
      <c r="L249" s="196"/>
      <c r="M249" s="201"/>
      <c r="N249" s="202"/>
      <c r="O249" s="202"/>
      <c r="P249" s="202"/>
      <c r="Q249" s="202"/>
      <c r="R249" s="202"/>
      <c r="S249" s="202"/>
      <c r="T249" s="20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7" t="s">
        <v>129</v>
      </c>
      <c r="AU249" s="197" t="s">
        <v>82</v>
      </c>
      <c r="AV249" s="14" t="s">
        <v>88</v>
      </c>
      <c r="AW249" s="14" t="s">
        <v>30</v>
      </c>
      <c r="AX249" s="14" t="s">
        <v>78</v>
      </c>
      <c r="AY249" s="197" t="s">
        <v>122</v>
      </c>
    </row>
    <row r="250" s="2" customFormat="1" ht="37.8" customHeight="1">
      <c r="A250" s="36"/>
      <c r="B250" s="169"/>
      <c r="C250" s="170" t="s">
        <v>265</v>
      </c>
      <c r="D250" s="170" t="s">
        <v>124</v>
      </c>
      <c r="E250" s="171" t="s">
        <v>266</v>
      </c>
      <c r="F250" s="172" t="s">
        <v>267</v>
      </c>
      <c r="G250" s="173" t="s">
        <v>134</v>
      </c>
      <c r="H250" s="174">
        <v>8.1999999999999993</v>
      </c>
      <c r="I250" s="175"/>
      <c r="J250" s="176">
        <f>ROUND(I250*H250,2)</f>
        <v>0</v>
      </c>
      <c r="K250" s="172" t="s">
        <v>1</v>
      </c>
      <c r="L250" s="37"/>
      <c r="M250" s="177" t="s">
        <v>1</v>
      </c>
      <c r="N250" s="178" t="s">
        <v>38</v>
      </c>
      <c r="O250" s="75"/>
      <c r="P250" s="179">
        <f>O250*H250</f>
        <v>0</v>
      </c>
      <c r="Q250" s="179">
        <v>0.090620000000000006</v>
      </c>
      <c r="R250" s="179">
        <f>Q250*H250</f>
        <v>0.74308399999999997</v>
      </c>
      <c r="S250" s="179">
        <v>0</v>
      </c>
      <c r="T250" s="18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1" t="s">
        <v>88</v>
      </c>
      <c r="AT250" s="181" t="s">
        <v>124</v>
      </c>
      <c r="AU250" s="181" t="s">
        <v>82</v>
      </c>
      <c r="AY250" s="17" t="s">
        <v>122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7" t="s">
        <v>78</v>
      </c>
      <c r="BK250" s="182">
        <f>ROUND(I250*H250,2)</f>
        <v>0</v>
      </c>
      <c r="BL250" s="17" t="s">
        <v>88</v>
      </c>
      <c r="BM250" s="181" t="s">
        <v>268</v>
      </c>
    </row>
    <row r="251" s="2" customFormat="1">
      <c r="A251" s="36"/>
      <c r="B251" s="37"/>
      <c r="C251" s="36"/>
      <c r="D251" s="183" t="s">
        <v>128</v>
      </c>
      <c r="E251" s="36"/>
      <c r="F251" s="184" t="s">
        <v>269</v>
      </c>
      <c r="G251" s="36"/>
      <c r="H251" s="36"/>
      <c r="I251" s="185"/>
      <c r="J251" s="36"/>
      <c r="K251" s="36"/>
      <c r="L251" s="37"/>
      <c r="M251" s="186"/>
      <c r="N251" s="187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128</v>
      </c>
      <c r="AU251" s="17" t="s">
        <v>82</v>
      </c>
    </row>
    <row r="252" s="13" customFormat="1">
      <c r="A252" s="13"/>
      <c r="B252" s="188"/>
      <c r="C252" s="13"/>
      <c r="D252" s="183" t="s">
        <v>129</v>
      </c>
      <c r="E252" s="189" t="s">
        <v>1</v>
      </c>
      <c r="F252" s="190" t="s">
        <v>270</v>
      </c>
      <c r="G252" s="13"/>
      <c r="H252" s="191">
        <v>8.1999999999999993</v>
      </c>
      <c r="I252" s="192"/>
      <c r="J252" s="13"/>
      <c r="K252" s="13"/>
      <c r="L252" s="188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9" t="s">
        <v>129</v>
      </c>
      <c r="AU252" s="189" t="s">
        <v>82</v>
      </c>
      <c r="AV252" s="13" t="s">
        <v>82</v>
      </c>
      <c r="AW252" s="13" t="s">
        <v>30</v>
      </c>
      <c r="AX252" s="13" t="s">
        <v>73</v>
      </c>
      <c r="AY252" s="189" t="s">
        <v>122</v>
      </c>
    </row>
    <row r="253" s="14" customFormat="1">
      <c r="A253" s="14"/>
      <c r="B253" s="196"/>
      <c r="C253" s="14"/>
      <c r="D253" s="183" t="s">
        <v>129</v>
      </c>
      <c r="E253" s="197" t="s">
        <v>1</v>
      </c>
      <c r="F253" s="198" t="s">
        <v>131</v>
      </c>
      <c r="G253" s="14"/>
      <c r="H253" s="199">
        <v>8.1999999999999993</v>
      </c>
      <c r="I253" s="200"/>
      <c r="J253" s="14"/>
      <c r="K253" s="14"/>
      <c r="L253" s="196"/>
      <c r="M253" s="201"/>
      <c r="N253" s="202"/>
      <c r="O253" s="202"/>
      <c r="P253" s="202"/>
      <c r="Q253" s="202"/>
      <c r="R253" s="202"/>
      <c r="S253" s="202"/>
      <c r="T253" s="20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7" t="s">
        <v>129</v>
      </c>
      <c r="AU253" s="197" t="s">
        <v>82</v>
      </c>
      <c r="AV253" s="14" t="s">
        <v>88</v>
      </c>
      <c r="AW253" s="14" t="s">
        <v>30</v>
      </c>
      <c r="AX253" s="14" t="s">
        <v>78</v>
      </c>
      <c r="AY253" s="197" t="s">
        <v>122</v>
      </c>
    </row>
    <row r="254" s="2" customFormat="1" ht="16.5" customHeight="1">
      <c r="A254" s="36"/>
      <c r="B254" s="169"/>
      <c r="C254" s="204" t="s">
        <v>196</v>
      </c>
      <c r="D254" s="204" t="s">
        <v>193</v>
      </c>
      <c r="E254" s="205" t="s">
        <v>271</v>
      </c>
      <c r="F254" s="206" t="s">
        <v>272</v>
      </c>
      <c r="G254" s="207" t="s">
        <v>134</v>
      </c>
      <c r="H254" s="208">
        <v>6.6660000000000004</v>
      </c>
      <c r="I254" s="209"/>
      <c r="J254" s="210">
        <f>ROUND(I254*H254,2)</f>
        <v>0</v>
      </c>
      <c r="K254" s="206" t="s">
        <v>1</v>
      </c>
      <c r="L254" s="211"/>
      <c r="M254" s="212" t="s">
        <v>1</v>
      </c>
      <c r="N254" s="213" t="s">
        <v>38</v>
      </c>
      <c r="O254" s="75"/>
      <c r="P254" s="179">
        <f>O254*H254</f>
        <v>0</v>
      </c>
      <c r="Q254" s="179">
        <v>0.17599999999999999</v>
      </c>
      <c r="R254" s="179">
        <f>Q254*H254</f>
        <v>1.173216</v>
      </c>
      <c r="S254" s="179">
        <v>0</v>
      </c>
      <c r="T254" s="18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1" t="s">
        <v>142</v>
      </c>
      <c r="AT254" s="181" t="s">
        <v>193</v>
      </c>
      <c r="AU254" s="181" t="s">
        <v>82</v>
      </c>
      <c r="AY254" s="17" t="s">
        <v>122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7" t="s">
        <v>78</v>
      </c>
      <c r="BK254" s="182">
        <f>ROUND(I254*H254,2)</f>
        <v>0</v>
      </c>
      <c r="BL254" s="17" t="s">
        <v>88</v>
      </c>
      <c r="BM254" s="181" t="s">
        <v>273</v>
      </c>
    </row>
    <row r="255" s="2" customFormat="1">
      <c r="A255" s="36"/>
      <c r="B255" s="37"/>
      <c r="C255" s="36"/>
      <c r="D255" s="183" t="s">
        <v>128</v>
      </c>
      <c r="E255" s="36"/>
      <c r="F255" s="184" t="s">
        <v>272</v>
      </c>
      <c r="G255" s="36"/>
      <c r="H255" s="36"/>
      <c r="I255" s="185"/>
      <c r="J255" s="36"/>
      <c r="K255" s="36"/>
      <c r="L255" s="37"/>
      <c r="M255" s="186"/>
      <c r="N255" s="187"/>
      <c r="O255" s="75"/>
      <c r="P255" s="75"/>
      <c r="Q255" s="75"/>
      <c r="R255" s="75"/>
      <c r="S255" s="75"/>
      <c r="T255" s="7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7" t="s">
        <v>128</v>
      </c>
      <c r="AU255" s="17" t="s">
        <v>82</v>
      </c>
    </row>
    <row r="256" s="13" customFormat="1">
      <c r="A256" s="13"/>
      <c r="B256" s="188"/>
      <c r="C256" s="13"/>
      <c r="D256" s="183" t="s">
        <v>129</v>
      </c>
      <c r="E256" s="189" t="s">
        <v>1</v>
      </c>
      <c r="F256" s="190" t="s">
        <v>274</v>
      </c>
      <c r="G256" s="13"/>
      <c r="H256" s="191">
        <v>6.6660000000000004</v>
      </c>
      <c r="I256" s="192"/>
      <c r="J256" s="13"/>
      <c r="K256" s="13"/>
      <c r="L256" s="188"/>
      <c r="M256" s="193"/>
      <c r="N256" s="194"/>
      <c r="O256" s="194"/>
      <c r="P256" s="194"/>
      <c r="Q256" s="194"/>
      <c r="R256" s="194"/>
      <c r="S256" s="194"/>
      <c r="T256" s="19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9" t="s">
        <v>129</v>
      </c>
      <c r="AU256" s="189" t="s">
        <v>82</v>
      </c>
      <c r="AV256" s="13" t="s">
        <v>82</v>
      </c>
      <c r="AW256" s="13" t="s">
        <v>30</v>
      </c>
      <c r="AX256" s="13" t="s">
        <v>73</v>
      </c>
      <c r="AY256" s="189" t="s">
        <v>122</v>
      </c>
    </row>
    <row r="257" s="14" customFormat="1">
      <c r="A257" s="14"/>
      <c r="B257" s="196"/>
      <c r="C257" s="14"/>
      <c r="D257" s="183" t="s">
        <v>129</v>
      </c>
      <c r="E257" s="197" t="s">
        <v>1</v>
      </c>
      <c r="F257" s="198" t="s">
        <v>131</v>
      </c>
      <c r="G257" s="14"/>
      <c r="H257" s="199">
        <v>6.6660000000000004</v>
      </c>
      <c r="I257" s="200"/>
      <c r="J257" s="14"/>
      <c r="K257" s="14"/>
      <c r="L257" s="196"/>
      <c r="M257" s="201"/>
      <c r="N257" s="202"/>
      <c r="O257" s="202"/>
      <c r="P257" s="202"/>
      <c r="Q257" s="202"/>
      <c r="R257" s="202"/>
      <c r="S257" s="202"/>
      <c r="T257" s="20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7" t="s">
        <v>129</v>
      </c>
      <c r="AU257" s="197" t="s">
        <v>82</v>
      </c>
      <c r="AV257" s="14" t="s">
        <v>88</v>
      </c>
      <c r="AW257" s="14" t="s">
        <v>30</v>
      </c>
      <c r="AX257" s="14" t="s">
        <v>78</v>
      </c>
      <c r="AY257" s="197" t="s">
        <v>122</v>
      </c>
    </row>
    <row r="258" s="2" customFormat="1" ht="16.5" customHeight="1">
      <c r="A258" s="36"/>
      <c r="B258" s="169"/>
      <c r="C258" s="204" t="s">
        <v>275</v>
      </c>
      <c r="D258" s="204" t="s">
        <v>193</v>
      </c>
      <c r="E258" s="205" t="s">
        <v>276</v>
      </c>
      <c r="F258" s="206" t="s">
        <v>277</v>
      </c>
      <c r="G258" s="207" t="s">
        <v>134</v>
      </c>
      <c r="H258" s="208">
        <v>1.6160000000000001</v>
      </c>
      <c r="I258" s="209"/>
      <c r="J258" s="210">
        <f>ROUND(I258*H258,2)</f>
        <v>0</v>
      </c>
      <c r="K258" s="206" t="s">
        <v>1</v>
      </c>
      <c r="L258" s="211"/>
      <c r="M258" s="212" t="s">
        <v>1</v>
      </c>
      <c r="N258" s="213" t="s">
        <v>38</v>
      </c>
      <c r="O258" s="75"/>
      <c r="P258" s="179">
        <f>O258*H258</f>
        <v>0</v>
      </c>
      <c r="Q258" s="179">
        <v>0.17499999999999999</v>
      </c>
      <c r="R258" s="179">
        <f>Q258*H258</f>
        <v>0.2828</v>
      </c>
      <c r="S258" s="179">
        <v>0</v>
      </c>
      <c r="T258" s="18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1" t="s">
        <v>142</v>
      </c>
      <c r="AT258" s="181" t="s">
        <v>193</v>
      </c>
      <c r="AU258" s="181" t="s">
        <v>82</v>
      </c>
      <c r="AY258" s="17" t="s">
        <v>122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7" t="s">
        <v>78</v>
      </c>
      <c r="BK258" s="182">
        <f>ROUND(I258*H258,2)</f>
        <v>0</v>
      </c>
      <c r="BL258" s="17" t="s">
        <v>88</v>
      </c>
      <c r="BM258" s="181" t="s">
        <v>278</v>
      </c>
    </row>
    <row r="259" s="2" customFormat="1">
      <c r="A259" s="36"/>
      <c r="B259" s="37"/>
      <c r="C259" s="36"/>
      <c r="D259" s="183" t="s">
        <v>128</v>
      </c>
      <c r="E259" s="36"/>
      <c r="F259" s="184" t="s">
        <v>277</v>
      </c>
      <c r="G259" s="36"/>
      <c r="H259" s="36"/>
      <c r="I259" s="185"/>
      <c r="J259" s="36"/>
      <c r="K259" s="36"/>
      <c r="L259" s="37"/>
      <c r="M259" s="186"/>
      <c r="N259" s="187"/>
      <c r="O259" s="75"/>
      <c r="P259" s="75"/>
      <c r="Q259" s="75"/>
      <c r="R259" s="75"/>
      <c r="S259" s="75"/>
      <c r="T259" s="7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7" t="s">
        <v>128</v>
      </c>
      <c r="AU259" s="17" t="s">
        <v>82</v>
      </c>
    </row>
    <row r="260" s="13" customFormat="1">
      <c r="A260" s="13"/>
      <c r="B260" s="188"/>
      <c r="C260" s="13"/>
      <c r="D260" s="183" t="s">
        <v>129</v>
      </c>
      <c r="E260" s="189" t="s">
        <v>1</v>
      </c>
      <c r="F260" s="190" t="s">
        <v>279</v>
      </c>
      <c r="G260" s="13"/>
      <c r="H260" s="191">
        <v>1.6160000000000001</v>
      </c>
      <c r="I260" s="192"/>
      <c r="J260" s="13"/>
      <c r="K260" s="13"/>
      <c r="L260" s="188"/>
      <c r="M260" s="193"/>
      <c r="N260" s="194"/>
      <c r="O260" s="194"/>
      <c r="P260" s="194"/>
      <c r="Q260" s="194"/>
      <c r="R260" s="194"/>
      <c r="S260" s="194"/>
      <c r="T260" s="19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9" t="s">
        <v>129</v>
      </c>
      <c r="AU260" s="189" t="s">
        <v>82</v>
      </c>
      <c r="AV260" s="13" t="s">
        <v>82</v>
      </c>
      <c r="AW260" s="13" t="s">
        <v>30</v>
      </c>
      <c r="AX260" s="13" t="s">
        <v>73</v>
      </c>
      <c r="AY260" s="189" t="s">
        <v>122</v>
      </c>
    </row>
    <row r="261" s="14" customFormat="1">
      <c r="A261" s="14"/>
      <c r="B261" s="196"/>
      <c r="C261" s="14"/>
      <c r="D261" s="183" t="s">
        <v>129</v>
      </c>
      <c r="E261" s="197" t="s">
        <v>1</v>
      </c>
      <c r="F261" s="198" t="s">
        <v>131</v>
      </c>
      <c r="G261" s="14"/>
      <c r="H261" s="199">
        <v>1.6160000000000001</v>
      </c>
      <c r="I261" s="200"/>
      <c r="J261" s="14"/>
      <c r="K261" s="14"/>
      <c r="L261" s="196"/>
      <c r="M261" s="201"/>
      <c r="N261" s="202"/>
      <c r="O261" s="202"/>
      <c r="P261" s="202"/>
      <c r="Q261" s="202"/>
      <c r="R261" s="202"/>
      <c r="S261" s="202"/>
      <c r="T261" s="20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7" t="s">
        <v>129</v>
      </c>
      <c r="AU261" s="197" t="s">
        <v>82</v>
      </c>
      <c r="AV261" s="14" t="s">
        <v>88</v>
      </c>
      <c r="AW261" s="14" t="s">
        <v>30</v>
      </c>
      <c r="AX261" s="14" t="s">
        <v>78</v>
      </c>
      <c r="AY261" s="197" t="s">
        <v>122</v>
      </c>
    </row>
    <row r="262" s="12" customFormat="1" ht="22.8" customHeight="1">
      <c r="A262" s="12"/>
      <c r="B262" s="156"/>
      <c r="C262" s="12"/>
      <c r="D262" s="157" t="s">
        <v>72</v>
      </c>
      <c r="E262" s="167" t="s">
        <v>161</v>
      </c>
      <c r="F262" s="167" t="s">
        <v>280</v>
      </c>
      <c r="G262" s="12"/>
      <c r="H262" s="12"/>
      <c r="I262" s="159"/>
      <c r="J262" s="168">
        <f>BK262</f>
        <v>0</v>
      </c>
      <c r="K262" s="12"/>
      <c r="L262" s="156"/>
      <c r="M262" s="161"/>
      <c r="N262" s="162"/>
      <c r="O262" s="162"/>
      <c r="P262" s="163">
        <f>SUM(P263:P348)</f>
        <v>0</v>
      </c>
      <c r="Q262" s="162"/>
      <c r="R262" s="163">
        <f>SUM(R263:R348)</f>
        <v>41.60494903</v>
      </c>
      <c r="S262" s="162"/>
      <c r="T262" s="164">
        <f>SUM(T263:T348)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57" t="s">
        <v>78</v>
      </c>
      <c r="AT262" s="165" t="s">
        <v>72</v>
      </c>
      <c r="AU262" s="165" t="s">
        <v>78</v>
      </c>
      <c r="AY262" s="157" t="s">
        <v>122</v>
      </c>
      <c r="BK262" s="166">
        <f>SUM(BK263:BK348)</f>
        <v>0</v>
      </c>
    </row>
    <row r="263" s="2" customFormat="1" ht="21.75" customHeight="1">
      <c r="A263" s="36"/>
      <c r="B263" s="169"/>
      <c r="C263" s="170" t="s">
        <v>200</v>
      </c>
      <c r="D263" s="170" t="s">
        <v>124</v>
      </c>
      <c r="E263" s="171" t="s">
        <v>281</v>
      </c>
      <c r="F263" s="172" t="s">
        <v>282</v>
      </c>
      <c r="G263" s="173" t="s">
        <v>206</v>
      </c>
      <c r="H263" s="174">
        <v>58</v>
      </c>
      <c r="I263" s="175"/>
      <c r="J263" s="176">
        <f>ROUND(I263*H263,2)</f>
        <v>0</v>
      </c>
      <c r="K263" s="172" t="s">
        <v>1</v>
      </c>
      <c r="L263" s="37"/>
      <c r="M263" s="177" t="s">
        <v>1</v>
      </c>
      <c r="N263" s="178" t="s">
        <v>38</v>
      </c>
      <c r="O263" s="75"/>
      <c r="P263" s="179">
        <f>O263*H263</f>
        <v>0</v>
      </c>
      <c r="Q263" s="179">
        <v>0.0022399999999999998</v>
      </c>
      <c r="R263" s="179">
        <f>Q263*H263</f>
        <v>0.12991999999999998</v>
      </c>
      <c r="S263" s="179">
        <v>0</v>
      </c>
      <c r="T263" s="18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1" t="s">
        <v>88</v>
      </c>
      <c r="AT263" s="181" t="s">
        <v>124</v>
      </c>
      <c r="AU263" s="181" t="s">
        <v>82</v>
      </c>
      <c r="AY263" s="17" t="s">
        <v>122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7" t="s">
        <v>78</v>
      </c>
      <c r="BK263" s="182">
        <f>ROUND(I263*H263,2)</f>
        <v>0</v>
      </c>
      <c r="BL263" s="17" t="s">
        <v>88</v>
      </c>
      <c r="BM263" s="181" t="s">
        <v>283</v>
      </c>
    </row>
    <row r="264" s="2" customFormat="1">
      <c r="A264" s="36"/>
      <c r="B264" s="37"/>
      <c r="C264" s="36"/>
      <c r="D264" s="183" t="s">
        <v>128</v>
      </c>
      <c r="E264" s="36"/>
      <c r="F264" s="184" t="s">
        <v>282</v>
      </c>
      <c r="G264" s="36"/>
      <c r="H264" s="36"/>
      <c r="I264" s="185"/>
      <c r="J264" s="36"/>
      <c r="K264" s="36"/>
      <c r="L264" s="37"/>
      <c r="M264" s="186"/>
      <c r="N264" s="187"/>
      <c r="O264" s="75"/>
      <c r="P264" s="75"/>
      <c r="Q264" s="75"/>
      <c r="R264" s="75"/>
      <c r="S264" s="75"/>
      <c r="T264" s="7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7" t="s">
        <v>128</v>
      </c>
      <c r="AU264" s="17" t="s">
        <v>82</v>
      </c>
    </row>
    <row r="265" s="13" customFormat="1">
      <c r="A265" s="13"/>
      <c r="B265" s="188"/>
      <c r="C265" s="13"/>
      <c r="D265" s="183" t="s">
        <v>129</v>
      </c>
      <c r="E265" s="189" t="s">
        <v>1</v>
      </c>
      <c r="F265" s="190" t="s">
        <v>284</v>
      </c>
      <c r="G265" s="13"/>
      <c r="H265" s="191">
        <v>58</v>
      </c>
      <c r="I265" s="192"/>
      <c r="J265" s="13"/>
      <c r="K265" s="13"/>
      <c r="L265" s="188"/>
      <c r="M265" s="193"/>
      <c r="N265" s="194"/>
      <c r="O265" s="194"/>
      <c r="P265" s="194"/>
      <c r="Q265" s="194"/>
      <c r="R265" s="194"/>
      <c r="S265" s="194"/>
      <c r="T265" s="19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129</v>
      </c>
      <c r="AU265" s="189" t="s">
        <v>82</v>
      </c>
      <c r="AV265" s="13" t="s">
        <v>82</v>
      </c>
      <c r="AW265" s="13" t="s">
        <v>30</v>
      </c>
      <c r="AX265" s="13" t="s">
        <v>73</v>
      </c>
      <c r="AY265" s="189" t="s">
        <v>122</v>
      </c>
    </row>
    <row r="266" s="14" customFormat="1">
      <c r="A266" s="14"/>
      <c r="B266" s="196"/>
      <c r="C266" s="14"/>
      <c r="D266" s="183" t="s">
        <v>129</v>
      </c>
      <c r="E266" s="197" t="s">
        <v>1</v>
      </c>
      <c r="F266" s="198" t="s">
        <v>131</v>
      </c>
      <c r="G266" s="14"/>
      <c r="H266" s="199">
        <v>58</v>
      </c>
      <c r="I266" s="200"/>
      <c r="J266" s="14"/>
      <c r="K266" s="14"/>
      <c r="L266" s="196"/>
      <c r="M266" s="201"/>
      <c r="N266" s="202"/>
      <c r="O266" s="202"/>
      <c r="P266" s="202"/>
      <c r="Q266" s="202"/>
      <c r="R266" s="202"/>
      <c r="S266" s="202"/>
      <c r="T266" s="20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7" t="s">
        <v>129</v>
      </c>
      <c r="AU266" s="197" t="s">
        <v>82</v>
      </c>
      <c r="AV266" s="14" t="s">
        <v>88</v>
      </c>
      <c r="AW266" s="14" t="s">
        <v>30</v>
      </c>
      <c r="AX266" s="14" t="s">
        <v>78</v>
      </c>
      <c r="AY266" s="197" t="s">
        <v>122</v>
      </c>
    </row>
    <row r="267" s="2" customFormat="1" ht="16.5" customHeight="1">
      <c r="A267" s="36"/>
      <c r="B267" s="169"/>
      <c r="C267" s="170" t="s">
        <v>285</v>
      </c>
      <c r="D267" s="170" t="s">
        <v>124</v>
      </c>
      <c r="E267" s="171" t="s">
        <v>286</v>
      </c>
      <c r="F267" s="172" t="s">
        <v>287</v>
      </c>
      <c r="G267" s="173" t="s">
        <v>217</v>
      </c>
      <c r="H267" s="174">
        <v>5</v>
      </c>
      <c r="I267" s="175"/>
      <c r="J267" s="176">
        <f>ROUND(I267*H267,2)</f>
        <v>0</v>
      </c>
      <c r="K267" s="172" t="s">
        <v>1</v>
      </c>
      <c r="L267" s="37"/>
      <c r="M267" s="177" t="s">
        <v>1</v>
      </c>
      <c r="N267" s="178" t="s">
        <v>38</v>
      </c>
      <c r="O267" s="75"/>
      <c r="P267" s="179">
        <f>O267*H267</f>
        <v>0</v>
      </c>
      <c r="Q267" s="179">
        <v>0.00069999999999999999</v>
      </c>
      <c r="R267" s="179">
        <f>Q267*H267</f>
        <v>0.0035000000000000001</v>
      </c>
      <c r="S267" s="179">
        <v>0</v>
      </c>
      <c r="T267" s="18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1" t="s">
        <v>88</v>
      </c>
      <c r="AT267" s="181" t="s">
        <v>124</v>
      </c>
      <c r="AU267" s="181" t="s">
        <v>82</v>
      </c>
      <c r="AY267" s="17" t="s">
        <v>122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7" t="s">
        <v>78</v>
      </c>
      <c r="BK267" s="182">
        <f>ROUND(I267*H267,2)</f>
        <v>0</v>
      </c>
      <c r="BL267" s="17" t="s">
        <v>88</v>
      </c>
      <c r="BM267" s="181" t="s">
        <v>288</v>
      </c>
    </row>
    <row r="268" s="2" customFormat="1">
      <c r="A268" s="36"/>
      <c r="B268" s="37"/>
      <c r="C268" s="36"/>
      <c r="D268" s="183" t="s">
        <v>128</v>
      </c>
      <c r="E268" s="36"/>
      <c r="F268" s="184" t="s">
        <v>287</v>
      </c>
      <c r="G268" s="36"/>
      <c r="H268" s="36"/>
      <c r="I268" s="185"/>
      <c r="J268" s="36"/>
      <c r="K268" s="36"/>
      <c r="L268" s="37"/>
      <c r="M268" s="186"/>
      <c r="N268" s="187"/>
      <c r="O268" s="75"/>
      <c r="P268" s="75"/>
      <c r="Q268" s="75"/>
      <c r="R268" s="75"/>
      <c r="S268" s="75"/>
      <c r="T268" s="7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7" t="s">
        <v>128</v>
      </c>
      <c r="AU268" s="17" t="s">
        <v>82</v>
      </c>
    </row>
    <row r="269" s="13" customFormat="1">
      <c r="A269" s="13"/>
      <c r="B269" s="188"/>
      <c r="C269" s="13"/>
      <c r="D269" s="183" t="s">
        <v>129</v>
      </c>
      <c r="E269" s="189" t="s">
        <v>1</v>
      </c>
      <c r="F269" s="190" t="s">
        <v>289</v>
      </c>
      <c r="G269" s="13"/>
      <c r="H269" s="191">
        <v>5</v>
      </c>
      <c r="I269" s="192"/>
      <c r="J269" s="13"/>
      <c r="K269" s="13"/>
      <c r="L269" s="188"/>
      <c r="M269" s="193"/>
      <c r="N269" s="194"/>
      <c r="O269" s="194"/>
      <c r="P269" s="194"/>
      <c r="Q269" s="194"/>
      <c r="R269" s="194"/>
      <c r="S269" s="194"/>
      <c r="T269" s="19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129</v>
      </c>
      <c r="AU269" s="189" t="s">
        <v>82</v>
      </c>
      <c r="AV269" s="13" t="s">
        <v>82</v>
      </c>
      <c r="AW269" s="13" t="s">
        <v>30</v>
      </c>
      <c r="AX269" s="13" t="s">
        <v>73</v>
      </c>
      <c r="AY269" s="189" t="s">
        <v>122</v>
      </c>
    </row>
    <row r="270" s="14" customFormat="1">
      <c r="A270" s="14"/>
      <c r="B270" s="196"/>
      <c r="C270" s="14"/>
      <c r="D270" s="183" t="s">
        <v>129</v>
      </c>
      <c r="E270" s="197" t="s">
        <v>1</v>
      </c>
      <c r="F270" s="198" t="s">
        <v>131</v>
      </c>
      <c r="G270" s="14"/>
      <c r="H270" s="199">
        <v>5</v>
      </c>
      <c r="I270" s="200"/>
      <c r="J270" s="14"/>
      <c r="K270" s="14"/>
      <c r="L270" s="196"/>
      <c r="M270" s="201"/>
      <c r="N270" s="202"/>
      <c r="O270" s="202"/>
      <c r="P270" s="202"/>
      <c r="Q270" s="202"/>
      <c r="R270" s="202"/>
      <c r="S270" s="202"/>
      <c r="T270" s="20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7" t="s">
        <v>129</v>
      </c>
      <c r="AU270" s="197" t="s">
        <v>82</v>
      </c>
      <c r="AV270" s="14" t="s">
        <v>88</v>
      </c>
      <c r="AW270" s="14" t="s">
        <v>30</v>
      </c>
      <c r="AX270" s="14" t="s">
        <v>78</v>
      </c>
      <c r="AY270" s="197" t="s">
        <v>122</v>
      </c>
    </row>
    <row r="271" s="2" customFormat="1" ht="16.5" customHeight="1">
      <c r="A271" s="36"/>
      <c r="B271" s="169"/>
      <c r="C271" s="204" t="s">
        <v>207</v>
      </c>
      <c r="D271" s="204" t="s">
        <v>193</v>
      </c>
      <c r="E271" s="205" t="s">
        <v>290</v>
      </c>
      <c r="F271" s="206" t="s">
        <v>291</v>
      </c>
      <c r="G271" s="207" t="s">
        <v>217</v>
      </c>
      <c r="H271" s="208">
        <v>5</v>
      </c>
      <c r="I271" s="209"/>
      <c r="J271" s="210">
        <f>ROUND(I271*H271,2)</f>
        <v>0</v>
      </c>
      <c r="K271" s="206" t="s">
        <v>1</v>
      </c>
      <c r="L271" s="211"/>
      <c r="M271" s="212" t="s">
        <v>1</v>
      </c>
      <c r="N271" s="213" t="s">
        <v>38</v>
      </c>
      <c r="O271" s="75"/>
      <c r="P271" s="179">
        <f>O271*H271</f>
        <v>0</v>
      </c>
      <c r="Q271" s="179">
        <v>0.0025999999999999999</v>
      </c>
      <c r="R271" s="179">
        <f>Q271*H271</f>
        <v>0.012999999999999999</v>
      </c>
      <c r="S271" s="179">
        <v>0</v>
      </c>
      <c r="T271" s="18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1" t="s">
        <v>142</v>
      </c>
      <c r="AT271" s="181" t="s">
        <v>193</v>
      </c>
      <c r="AU271" s="181" t="s">
        <v>82</v>
      </c>
      <c r="AY271" s="17" t="s">
        <v>122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7" t="s">
        <v>78</v>
      </c>
      <c r="BK271" s="182">
        <f>ROUND(I271*H271,2)</f>
        <v>0</v>
      </c>
      <c r="BL271" s="17" t="s">
        <v>88</v>
      </c>
      <c r="BM271" s="181" t="s">
        <v>292</v>
      </c>
    </row>
    <row r="272" s="2" customFormat="1">
      <c r="A272" s="36"/>
      <c r="B272" s="37"/>
      <c r="C272" s="36"/>
      <c r="D272" s="183" t="s">
        <v>128</v>
      </c>
      <c r="E272" s="36"/>
      <c r="F272" s="184" t="s">
        <v>291</v>
      </c>
      <c r="G272" s="36"/>
      <c r="H272" s="36"/>
      <c r="I272" s="185"/>
      <c r="J272" s="36"/>
      <c r="K272" s="36"/>
      <c r="L272" s="37"/>
      <c r="M272" s="186"/>
      <c r="N272" s="187"/>
      <c r="O272" s="75"/>
      <c r="P272" s="75"/>
      <c r="Q272" s="75"/>
      <c r="R272" s="75"/>
      <c r="S272" s="75"/>
      <c r="T272" s="7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7" t="s">
        <v>128</v>
      </c>
      <c r="AU272" s="17" t="s">
        <v>82</v>
      </c>
    </row>
    <row r="273" s="13" customFormat="1">
      <c r="A273" s="13"/>
      <c r="B273" s="188"/>
      <c r="C273" s="13"/>
      <c r="D273" s="183" t="s">
        <v>129</v>
      </c>
      <c r="E273" s="189" t="s">
        <v>1</v>
      </c>
      <c r="F273" s="190" t="s">
        <v>289</v>
      </c>
      <c r="G273" s="13"/>
      <c r="H273" s="191">
        <v>5</v>
      </c>
      <c r="I273" s="192"/>
      <c r="J273" s="13"/>
      <c r="K273" s="13"/>
      <c r="L273" s="188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129</v>
      </c>
      <c r="AU273" s="189" t="s">
        <v>82</v>
      </c>
      <c r="AV273" s="13" t="s">
        <v>82</v>
      </c>
      <c r="AW273" s="13" t="s">
        <v>30</v>
      </c>
      <c r="AX273" s="13" t="s">
        <v>73</v>
      </c>
      <c r="AY273" s="189" t="s">
        <v>122</v>
      </c>
    </row>
    <row r="274" s="14" customFormat="1">
      <c r="A274" s="14"/>
      <c r="B274" s="196"/>
      <c r="C274" s="14"/>
      <c r="D274" s="183" t="s">
        <v>129</v>
      </c>
      <c r="E274" s="197" t="s">
        <v>1</v>
      </c>
      <c r="F274" s="198" t="s">
        <v>131</v>
      </c>
      <c r="G274" s="14"/>
      <c r="H274" s="199">
        <v>5</v>
      </c>
      <c r="I274" s="200"/>
      <c r="J274" s="14"/>
      <c r="K274" s="14"/>
      <c r="L274" s="196"/>
      <c r="M274" s="201"/>
      <c r="N274" s="202"/>
      <c r="O274" s="202"/>
      <c r="P274" s="202"/>
      <c r="Q274" s="202"/>
      <c r="R274" s="202"/>
      <c r="S274" s="202"/>
      <c r="T274" s="20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7" t="s">
        <v>129</v>
      </c>
      <c r="AU274" s="197" t="s">
        <v>82</v>
      </c>
      <c r="AV274" s="14" t="s">
        <v>88</v>
      </c>
      <c r="AW274" s="14" t="s">
        <v>30</v>
      </c>
      <c r="AX274" s="14" t="s">
        <v>78</v>
      </c>
      <c r="AY274" s="197" t="s">
        <v>122</v>
      </c>
    </row>
    <row r="275" s="2" customFormat="1" ht="16.5" customHeight="1">
      <c r="A275" s="36"/>
      <c r="B275" s="169"/>
      <c r="C275" s="204" t="s">
        <v>293</v>
      </c>
      <c r="D275" s="204" t="s">
        <v>193</v>
      </c>
      <c r="E275" s="205" t="s">
        <v>294</v>
      </c>
      <c r="F275" s="206" t="s">
        <v>295</v>
      </c>
      <c r="G275" s="207" t="s">
        <v>217</v>
      </c>
      <c r="H275" s="208">
        <v>10</v>
      </c>
      <c r="I275" s="209"/>
      <c r="J275" s="210">
        <f>ROUND(I275*H275,2)</f>
        <v>0</v>
      </c>
      <c r="K275" s="206" t="s">
        <v>1</v>
      </c>
      <c r="L275" s="211"/>
      <c r="M275" s="212" t="s">
        <v>1</v>
      </c>
      <c r="N275" s="213" t="s">
        <v>38</v>
      </c>
      <c r="O275" s="75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1" t="s">
        <v>142</v>
      </c>
      <c r="AT275" s="181" t="s">
        <v>193</v>
      </c>
      <c r="AU275" s="181" t="s">
        <v>82</v>
      </c>
      <c r="AY275" s="17" t="s">
        <v>122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7" t="s">
        <v>78</v>
      </c>
      <c r="BK275" s="182">
        <f>ROUND(I275*H275,2)</f>
        <v>0</v>
      </c>
      <c r="BL275" s="17" t="s">
        <v>88</v>
      </c>
      <c r="BM275" s="181" t="s">
        <v>296</v>
      </c>
    </row>
    <row r="276" s="2" customFormat="1">
      <c r="A276" s="36"/>
      <c r="B276" s="37"/>
      <c r="C276" s="36"/>
      <c r="D276" s="183" t="s">
        <v>128</v>
      </c>
      <c r="E276" s="36"/>
      <c r="F276" s="184" t="s">
        <v>295</v>
      </c>
      <c r="G276" s="36"/>
      <c r="H276" s="36"/>
      <c r="I276" s="185"/>
      <c r="J276" s="36"/>
      <c r="K276" s="36"/>
      <c r="L276" s="37"/>
      <c r="M276" s="186"/>
      <c r="N276" s="187"/>
      <c r="O276" s="75"/>
      <c r="P276" s="75"/>
      <c r="Q276" s="75"/>
      <c r="R276" s="75"/>
      <c r="S276" s="75"/>
      <c r="T276" s="7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7" t="s">
        <v>128</v>
      </c>
      <c r="AU276" s="17" t="s">
        <v>82</v>
      </c>
    </row>
    <row r="277" s="13" customFormat="1">
      <c r="A277" s="13"/>
      <c r="B277" s="188"/>
      <c r="C277" s="13"/>
      <c r="D277" s="183" t="s">
        <v>129</v>
      </c>
      <c r="E277" s="189" t="s">
        <v>1</v>
      </c>
      <c r="F277" s="190" t="s">
        <v>297</v>
      </c>
      <c r="G277" s="13"/>
      <c r="H277" s="191">
        <v>10</v>
      </c>
      <c r="I277" s="192"/>
      <c r="J277" s="13"/>
      <c r="K277" s="13"/>
      <c r="L277" s="188"/>
      <c r="M277" s="193"/>
      <c r="N277" s="194"/>
      <c r="O277" s="194"/>
      <c r="P277" s="194"/>
      <c r="Q277" s="194"/>
      <c r="R277" s="194"/>
      <c r="S277" s="194"/>
      <c r="T277" s="19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9" t="s">
        <v>129</v>
      </c>
      <c r="AU277" s="189" t="s">
        <v>82</v>
      </c>
      <c r="AV277" s="13" t="s">
        <v>82</v>
      </c>
      <c r="AW277" s="13" t="s">
        <v>30</v>
      </c>
      <c r="AX277" s="13" t="s">
        <v>73</v>
      </c>
      <c r="AY277" s="189" t="s">
        <v>122</v>
      </c>
    </row>
    <row r="278" s="14" customFormat="1">
      <c r="A278" s="14"/>
      <c r="B278" s="196"/>
      <c r="C278" s="14"/>
      <c r="D278" s="183" t="s">
        <v>129</v>
      </c>
      <c r="E278" s="197" t="s">
        <v>1</v>
      </c>
      <c r="F278" s="198" t="s">
        <v>131</v>
      </c>
      <c r="G278" s="14"/>
      <c r="H278" s="199">
        <v>10</v>
      </c>
      <c r="I278" s="200"/>
      <c r="J278" s="14"/>
      <c r="K278" s="14"/>
      <c r="L278" s="196"/>
      <c r="M278" s="201"/>
      <c r="N278" s="202"/>
      <c r="O278" s="202"/>
      <c r="P278" s="202"/>
      <c r="Q278" s="202"/>
      <c r="R278" s="202"/>
      <c r="S278" s="202"/>
      <c r="T278" s="20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7" t="s">
        <v>129</v>
      </c>
      <c r="AU278" s="197" t="s">
        <v>82</v>
      </c>
      <c r="AV278" s="14" t="s">
        <v>88</v>
      </c>
      <c r="AW278" s="14" t="s">
        <v>30</v>
      </c>
      <c r="AX278" s="14" t="s">
        <v>78</v>
      </c>
      <c r="AY278" s="197" t="s">
        <v>122</v>
      </c>
    </row>
    <row r="279" s="2" customFormat="1" ht="16.5" customHeight="1">
      <c r="A279" s="36"/>
      <c r="B279" s="169"/>
      <c r="C279" s="204" t="s">
        <v>212</v>
      </c>
      <c r="D279" s="204" t="s">
        <v>193</v>
      </c>
      <c r="E279" s="205" t="s">
        <v>298</v>
      </c>
      <c r="F279" s="206" t="s">
        <v>299</v>
      </c>
      <c r="G279" s="207" t="s">
        <v>217</v>
      </c>
      <c r="H279" s="208">
        <v>5</v>
      </c>
      <c r="I279" s="209"/>
      <c r="J279" s="210">
        <f>ROUND(I279*H279,2)</f>
        <v>0</v>
      </c>
      <c r="K279" s="206" t="s">
        <v>1</v>
      </c>
      <c r="L279" s="211"/>
      <c r="M279" s="212" t="s">
        <v>1</v>
      </c>
      <c r="N279" s="213" t="s">
        <v>38</v>
      </c>
      <c r="O279" s="75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1" t="s">
        <v>142</v>
      </c>
      <c r="AT279" s="181" t="s">
        <v>193</v>
      </c>
      <c r="AU279" s="181" t="s">
        <v>82</v>
      </c>
      <c r="AY279" s="17" t="s">
        <v>122</v>
      </c>
      <c r="BE279" s="182">
        <f>IF(N279="základní",J279,0)</f>
        <v>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7" t="s">
        <v>78</v>
      </c>
      <c r="BK279" s="182">
        <f>ROUND(I279*H279,2)</f>
        <v>0</v>
      </c>
      <c r="BL279" s="17" t="s">
        <v>88</v>
      </c>
      <c r="BM279" s="181" t="s">
        <v>300</v>
      </c>
    </row>
    <row r="280" s="2" customFormat="1">
      <c r="A280" s="36"/>
      <c r="B280" s="37"/>
      <c r="C280" s="36"/>
      <c r="D280" s="183" t="s">
        <v>128</v>
      </c>
      <c r="E280" s="36"/>
      <c r="F280" s="184" t="s">
        <v>299</v>
      </c>
      <c r="G280" s="36"/>
      <c r="H280" s="36"/>
      <c r="I280" s="185"/>
      <c r="J280" s="36"/>
      <c r="K280" s="36"/>
      <c r="L280" s="37"/>
      <c r="M280" s="186"/>
      <c r="N280" s="187"/>
      <c r="O280" s="75"/>
      <c r="P280" s="75"/>
      <c r="Q280" s="75"/>
      <c r="R280" s="75"/>
      <c r="S280" s="75"/>
      <c r="T280" s="7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7" t="s">
        <v>128</v>
      </c>
      <c r="AU280" s="17" t="s">
        <v>82</v>
      </c>
    </row>
    <row r="281" s="13" customFormat="1">
      <c r="A281" s="13"/>
      <c r="B281" s="188"/>
      <c r="C281" s="13"/>
      <c r="D281" s="183" t="s">
        <v>129</v>
      </c>
      <c r="E281" s="189" t="s">
        <v>1</v>
      </c>
      <c r="F281" s="190" t="s">
        <v>289</v>
      </c>
      <c r="G281" s="13"/>
      <c r="H281" s="191">
        <v>5</v>
      </c>
      <c r="I281" s="192"/>
      <c r="J281" s="13"/>
      <c r="K281" s="13"/>
      <c r="L281" s="188"/>
      <c r="M281" s="193"/>
      <c r="N281" s="194"/>
      <c r="O281" s="194"/>
      <c r="P281" s="194"/>
      <c r="Q281" s="194"/>
      <c r="R281" s="194"/>
      <c r="S281" s="194"/>
      <c r="T281" s="19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9" t="s">
        <v>129</v>
      </c>
      <c r="AU281" s="189" t="s">
        <v>82</v>
      </c>
      <c r="AV281" s="13" t="s">
        <v>82</v>
      </c>
      <c r="AW281" s="13" t="s">
        <v>30</v>
      </c>
      <c r="AX281" s="13" t="s">
        <v>73</v>
      </c>
      <c r="AY281" s="189" t="s">
        <v>122</v>
      </c>
    </row>
    <row r="282" s="14" customFormat="1">
      <c r="A282" s="14"/>
      <c r="B282" s="196"/>
      <c r="C282" s="14"/>
      <c r="D282" s="183" t="s">
        <v>129</v>
      </c>
      <c r="E282" s="197" t="s">
        <v>1</v>
      </c>
      <c r="F282" s="198" t="s">
        <v>131</v>
      </c>
      <c r="G282" s="14"/>
      <c r="H282" s="199">
        <v>5</v>
      </c>
      <c r="I282" s="200"/>
      <c r="J282" s="14"/>
      <c r="K282" s="14"/>
      <c r="L282" s="196"/>
      <c r="M282" s="201"/>
      <c r="N282" s="202"/>
      <c r="O282" s="202"/>
      <c r="P282" s="202"/>
      <c r="Q282" s="202"/>
      <c r="R282" s="202"/>
      <c r="S282" s="202"/>
      <c r="T282" s="20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7" t="s">
        <v>129</v>
      </c>
      <c r="AU282" s="197" t="s">
        <v>82</v>
      </c>
      <c r="AV282" s="14" t="s">
        <v>88</v>
      </c>
      <c r="AW282" s="14" t="s">
        <v>30</v>
      </c>
      <c r="AX282" s="14" t="s">
        <v>78</v>
      </c>
      <c r="AY282" s="197" t="s">
        <v>122</v>
      </c>
    </row>
    <row r="283" s="2" customFormat="1" ht="16.5" customHeight="1">
      <c r="A283" s="36"/>
      <c r="B283" s="169"/>
      <c r="C283" s="170" t="s">
        <v>301</v>
      </c>
      <c r="D283" s="170" t="s">
        <v>124</v>
      </c>
      <c r="E283" s="171" t="s">
        <v>302</v>
      </c>
      <c r="F283" s="172" t="s">
        <v>303</v>
      </c>
      <c r="G283" s="173" t="s">
        <v>217</v>
      </c>
      <c r="H283" s="174">
        <v>5</v>
      </c>
      <c r="I283" s="175"/>
      <c r="J283" s="176">
        <f>ROUND(I283*H283,2)</f>
        <v>0</v>
      </c>
      <c r="K283" s="172" t="s">
        <v>1</v>
      </c>
      <c r="L283" s="37"/>
      <c r="M283" s="177" t="s">
        <v>1</v>
      </c>
      <c r="N283" s="178" t="s">
        <v>38</v>
      </c>
      <c r="O283" s="75"/>
      <c r="P283" s="179">
        <f>O283*H283</f>
        <v>0</v>
      </c>
      <c r="Q283" s="179">
        <v>0.11240500000000001</v>
      </c>
      <c r="R283" s="179">
        <f>Q283*H283</f>
        <v>0.562025</v>
      </c>
      <c r="S283" s="179">
        <v>0</v>
      </c>
      <c r="T283" s="18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1" t="s">
        <v>88</v>
      </c>
      <c r="AT283" s="181" t="s">
        <v>124</v>
      </c>
      <c r="AU283" s="181" t="s">
        <v>82</v>
      </c>
      <c r="AY283" s="17" t="s">
        <v>122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7" t="s">
        <v>78</v>
      </c>
      <c r="BK283" s="182">
        <f>ROUND(I283*H283,2)</f>
        <v>0</v>
      </c>
      <c r="BL283" s="17" t="s">
        <v>88</v>
      </c>
      <c r="BM283" s="181" t="s">
        <v>304</v>
      </c>
    </row>
    <row r="284" s="2" customFormat="1">
      <c r="A284" s="36"/>
      <c r="B284" s="37"/>
      <c r="C284" s="36"/>
      <c r="D284" s="183" t="s">
        <v>128</v>
      </c>
      <c r="E284" s="36"/>
      <c r="F284" s="184" t="s">
        <v>303</v>
      </c>
      <c r="G284" s="36"/>
      <c r="H284" s="36"/>
      <c r="I284" s="185"/>
      <c r="J284" s="36"/>
      <c r="K284" s="36"/>
      <c r="L284" s="37"/>
      <c r="M284" s="186"/>
      <c r="N284" s="187"/>
      <c r="O284" s="75"/>
      <c r="P284" s="75"/>
      <c r="Q284" s="75"/>
      <c r="R284" s="75"/>
      <c r="S284" s="75"/>
      <c r="T284" s="7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7" t="s">
        <v>128</v>
      </c>
      <c r="AU284" s="17" t="s">
        <v>82</v>
      </c>
    </row>
    <row r="285" s="13" customFormat="1">
      <c r="A285" s="13"/>
      <c r="B285" s="188"/>
      <c r="C285" s="13"/>
      <c r="D285" s="183" t="s">
        <v>129</v>
      </c>
      <c r="E285" s="189" t="s">
        <v>1</v>
      </c>
      <c r="F285" s="190" t="s">
        <v>289</v>
      </c>
      <c r="G285" s="13"/>
      <c r="H285" s="191">
        <v>5</v>
      </c>
      <c r="I285" s="192"/>
      <c r="J285" s="13"/>
      <c r="K285" s="13"/>
      <c r="L285" s="188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129</v>
      </c>
      <c r="AU285" s="189" t="s">
        <v>82</v>
      </c>
      <c r="AV285" s="13" t="s">
        <v>82</v>
      </c>
      <c r="AW285" s="13" t="s">
        <v>30</v>
      </c>
      <c r="AX285" s="13" t="s">
        <v>73</v>
      </c>
      <c r="AY285" s="189" t="s">
        <v>122</v>
      </c>
    </row>
    <row r="286" s="14" customFormat="1">
      <c r="A286" s="14"/>
      <c r="B286" s="196"/>
      <c r="C286" s="14"/>
      <c r="D286" s="183" t="s">
        <v>129</v>
      </c>
      <c r="E286" s="197" t="s">
        <v>1</v>
      </c>
      <c r="F286" s="198" t="s">
        <v>131</v>
      </c>
      <c r="G286" s="14"/>
      <c r="H286" s="199">
        <v>5</v>
      </c>
      <c r="I286" s="200"/>
      <c r="J286" s="14"/>
      <c r="K286" s="14"/>
      <c r="L286" s="196"/>
      <c r="M286" s="201"/>
      <c r="N286" s="202"/>
      <c r="O286" s="202"/>
      <c r="P286" s="202"/>
      <c r="Q286" s="202"/>
      <c r="R286" s="202"/>
      <c r="S286" s="202"/>
      <c r="T286" s="20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7" t="s">
        <v>129</v>
      </c>
      <c r="AU286" s="197" t="s">
        <v>82</v>
      </c>
      <c r="AV286" s="14" t="s">
        <v>88</v>
      </c>
      <c r="AW286" s="14" t="s">
        <v>30</v>
      </c>
      <c r="AX286" s="14" t="s">
        <v>78</v>
      </c>
      <c r="AY286" s="197" t="s">
        <v>122</v>
      </c>
    </row>
    <row r="287" s="2" customFormat="1" ht="24.15" customHeight="1">
      <c r="A287" s="36"/>
      <c r="B287" s="169"/>
      <c r="C287" s="204" t="s">
        <v>218</v>
      </c>
      <c r="D287" s="204" t="s">
        <v>193</v>
      </c>
      <c r="E287" s="205" t="s">
        <v>305</v>
      </c>
      <c r="F287" s="206" t="s">
        <v>306</v>
      </c>
      <c r="G287" s="207" t="s">
        <v>217</v>
      </c>
      <c r="H287" s="208">
        <v>5</v>
      </c>
      <c r="I287" s="209"/>
      <c r="J287" s="210">
        <f>ROUND(I287*H287,2)</f>
        <v>0</v>
      </c>
      <c r="K287" s="206" t="s">
        <v>1</v>
      </c>
      <c r="L287" s="211"/>
      <c r="M287" s="212" t="s">
        <v>1</v>
      </c>
      <c r="N287" s="213" t="s">
        <v>38</v>
      </c>
      <c r="O287" s="75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1" t="s">
        <v>142</v>
      </c>
      <c r="AT287" s="181" t="s">
        <v>193</v>
      </c>
      <c r="AU287" s="181" t="s">
        <v>82</v>
      </c>
      <c r="AY287" s="17" t="s">
        <v>122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7" t="s">
        <v>78</v>
      </c>
      <c r="BK287" s="182">
        <f>ROUND(I287*H287,2)</f>
        <v>0</v>
      </c>
      <c r="BL287" s="17" t="s">
        <v>88</v>
      </c>
      <c r="BM287" s="181" t="s">
        <v>307</v>
      </c>
    </row>
    <row r="288" s="2" customFormat="1">
      <c r="A288" s="36"/>
      <c r="B288" s="37"/>
      <c r="C288" s="36"/>
      <c r="D288" s="183" t="s">
        <v>128</v>
      </c>
      <c r="E288" s="36"/>
      <c r="F288" s="184" t="s">
        <v>306</v>
      </c>
      <c r="G288" s="36"/>
      <c r="H288" s="36"/>
      <c r="I288" s="185"/>
      <c r="J288" s="36"/>
      <c r="K288" s="36"/>
      <c r="L288" s="37"/>
      <c r="M288" s="186"/>
      <c r="N288" s="187"/>
      <c r="O288" s="75"/>
      <c r="P288" s="75"/>
      <c r="Q288" s="75"/>
      <c r="R288" s="75"/>
      <c r="S288" s="75"/>
      <c r="T288" s="7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7" t="s">
        <v>128</v>
      </c>
      <c r="AU288" s="17" t="s">
        <v>82</v>
      </c>
    </row>
    <row r="289" s="13" customFormat="1">
      <c r="A289" s="13"/>
      <c r="B289" s="188"/>
      <c r="C289" s="13"/>
      <c r="D289" s="183" t="s">
        <v>129</v>
      </c>
      <c r="E289" s="189" t="s">
        <v>1</v>
      </c>
      <c r="F289" s="190" t="s">
        <v>308</v>
      </c>
      <c r="G289" s="13"/>
      <c r="H289" s="191">
        <v>5</v>
      </c>
      <c r="I289" s="192"/>
      <c r="J289" s="13"/>
      <c r="K289" s="13"/>
      <c r="L289" s="188"/>
      <c r="M289" s="193"/>
      <c r="N289" s="194"/>
      <c r="O289" s="194"/>
      <c r="P289" s="194"/>
      <c r="Q289" s="194"/>
      <c r="R289" s="194"/>
      <c r="S289" s="194"/>
      <c r="T289" s="19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129</v>
      </c>
      <c r="AU289" s="189" t="s">
        <v>82</v>
      </c>
      <c r="AV289" s="13" t="s">
        <v>82</v>
      </c>
      <c r="AW289" s="13" t="s">
        <v>30</v>
      </c>
      <c r="AX289" s="13" t="s">
        <v>73</v>
      </c>
      <c r="AY289" s="189" t="s">
        <v>122</v>
      </c>
    </row>
    <row r="290" s="14" customFormat="1">
      <c r="A290" s="14"/>
      <c r="B290" s="196"/>
      <c r="C290" s="14"/>
      <c r="D290" s="183" t="s">
        <v>129</v>
      </c>
      <c r="E290" s="197" t="s">
        <v>1</v>
      </c>
      <c r="F290" s="198" t="s">
        <v>131</v>
      </c>
      <c r="G290" s="14"/>
      <c r="H290" s="199">
        <v>5</v>
      </c>
      <c r="I290" s="200"/>
      <c r="J290" s="14"/>
      <c r="K290" s="14"/>
      <c r="L290" s="196"/>
      <c r="M290" s="201"/>
      <c r="N290" s="202"/>
      <c r="O290" s="202"/>
      <c r="P290" s="202"/>
      <c r="Q290" s="202"/>
      <c r="R290" s="202"/>
      <c r="S290" s="202"/>
      <c r="T290" s="20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7" t="s">
        <v>129</v>
      </c>
      <c r="AU290" s="197" t="s">
        <v>82</v>
      </c>
      <c r="AV290" s="14" t="s">
        <v>88</v>
      </c>
      <c r="AW290" s="14" t="s">
        <v>30</v>
      </c>
      <c r="AX290" s="14" t="s">
        <v>78</v>
      </c>
      <c r="AY290" s="197" t="s">
        <v>122</v>
      </c>
    </row>
    <row r="291" s="2" customFormat="1" ht="16.5" customHeight="1">
      <c r="A291" s="36"/>
      <c r="B291" s="169"/>
      <c r="C291" s="170" t="s">
        <v>309</v>
      </c>
      <c r="D291" s="170" t="s">
        <v>124</v>
      </c>
      <c r="E291" s="171" t="s">
        <v>310</v>
      </c>
      <c r="F291" s="172" t="s">
        <v>311</v>
      </c>
      <c r="G291" s="173" t="s">
        <v>206</v>
      </c>
      <c r="H291" s="174">
        <v>90</v>
      </c>
      <c r="I291" s="175"/>
      <c r="J291" s="176">
        <f>ROUND(I291*H291,2)</f>
        <v>0</v>
      </c>
      <c r="K291" s="172" t="s">
        <v>1</v>
      </c>
      <c r="L291" s="37"/>
      <c r="M291" s="177" t="s">
        <v>1</v>
      </c>
      <c r="N291" s="178" t="s">
        <v>38</v>
      </c>
      <c r="O291" s="75"/>
      <c r="P291" s="179">
        <f>O291*H291</f>
        <v>0</v>
      </c>
      <c r="Q291" s="179">
        <v>0.00010000000000000001</v>
      </c>
      <c r="R291" s="179">
        <f>Q291*H291</f>
        <v>0.0090000000000000011</v>
      </c>
      <c r="S291" s="179">
        <v>0</v>
      </c>
      <c r="T291" s="180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1" t="s">
        <v>88</v>
      </c>
      <c r="AT291" s="181" t="s">
        <v>124</v>
      </c>
      <c r="AU291" s="181" t="s">
        <v>82</v>
      </c>
      <c r="AY291" s="17" t="s">
        <v>122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7" t="s">
        <v>78</v>
      </c>
      <c r="BK291" s="182">
        <f>ROUND(I291*H291,2)</f>
        <v>0</v>
      </c>
      <c r="BL291" s="17" t="s">
        <v>88</v>
      </c>
      <c r="BM291" s="181" t="s">
        <v>312</v>
      </c>
    </row>
    <row r="292" s="2" customFormat="1">
      <c r="A292" s="36"/>
      <c r="B292" s="37"/>
      <c r="C292" s="36"/>
      <c r="D292" s="183" t="s">
        <v>128</v>
      </c>
      <c r="E292" s="36"/>
      <c r="F292" s="184" t="s">
        <v>311</v>
      </c>
      <c r="G292" s="36"/>
      <c r="H292" s="36"/>
      <c r="I292" s="185"/>
      <c r="J292" s="36"/>
      <c r="K292" s="36"/>
      <c r="L292" s="37"/>
      <c r="M292" s="186"/>
      <c r="N292" s="187"/>
      <c r="O292" s="75"/>
      <c r="P292" s="75"/>
      <c r="Q292" s="75"/>
      <c r="R292" s="75"/>
      <c r="S292" s="75"/>
      <c r="T292" s="7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7" t="s">
        <v>128</v>
      </c>
      <c r="AU292" s="17" t="s">
        <v>82</v>
      </c>
    </row>
    <row r="293" s="13" customFormat="1">
      <c r="A293" s="13"/>
      <c r="B293" s="188"/>
      <c r="C293" s="13"/>
      <c r="D293" s="183" t="s">
        <v>129</v>
      </c>
      <c r="E293" s="189" t="s">
        <v>1</v>
      </c>
      <c r="F293" s="190" t="s">
        <v>313</v>
      </c>
      <c r="G293" s="13"/>
      <c r="H293" s="191">
        <v>90</v>
      </c>
      <c r="I293" s="192"/>
      <c r="J293" s="13"/>
      <c r="K293" s="13"/>
      <c r="L293" s="188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129</v>
      </c>
      <c r="AU293" s="189" t="s">
        <v>82</v>
      </c>
      <c r="AV293" s="13" t="s">
        <v>82</v>
      </c>
      <c r="AW293" s="13" t="s">
        <v>30</v>
      </c>
      <c r="AX293" s="13" t="s">
        <v>73</v>
      </c>
      <c r="AY293" s="189" t="s">
        <v>122</v>
      </c>
    </row>
    <row r="294" s="14" customFormat="1">
      <c r="A294" s="14"/>
      <c r="B294" s="196"/>
      <c r="C294" s="14"/>
      <c r="D294" s="183" t="s">
        <v>129</v>
      </c>
      <c r="E294" s="197" t="s">
        <v>1</v>
      </c>
      <c r="F294" s="198" t="s">
        <v>131</v>
      </c>
      <c r="G294" s="14"/>
      <c r="H294" s="199">
        <v>90</v>
      </c>
      <c r="I294" s="200"/>
      <c r="J294" s="14"/>
      <c r="K294" s="14"/>
      <c r="L294" s="196"/>
      <c r="M294" s="201"/>
      <c r="N294" s="202"/>
      <c r="O294" s="202"/>
      <c r="P294" s="202"/>
      <c r="Q294" s="202"/>
      <c r="R294" s="202"/>
      <c r="S294" s="202"/>
      <c r="T294" s="20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7" t="s">
        <v>129</v>
      </c>
      <c r="AU294" s="197" t="s">
        <v>82</v>
      </c>
      <c r="AV294" s="14" t="s">
        <v>88</v>
      </c>
      <c r="AW294" s="14" t="s">
        <v>30</v>
      </c>
      <c r="AX294" s="14" t="s">
        <v>78</v>
      </c>
      <c r="AY294" s="197" t="s">
        <v>122</v>
      </c>
    </row>
    <row r="295" s="2" customFormat="1" ht="16.5" customHeight="1">
      <c r="A295" s="36"/>
      <c r="B295" s="169"/>
      <c r="C295" s="170" t="s">
        <v>222</v>
      </c>
      <c r="D295" s="170" t="s">
        <v>124</v>
      </c>
      <c r="E295" s="171" t="s">
        <v>314</v>
      </c>
      <c r="F295" s="172" t="s">
        <v>315</v>
      </c>
      <c r="G295" s="173" t="s">
        <v>134</v>
      </c>
      <c r="H295" s="174">
        <v>29</v>
      </c>
      <c r="I295" s="175"/>
      <c r="J295" s="176">
        <f>ROUND(I295*H295,2)</f>
        <v>0</v>
      </c>
      <c r="K295" s="172" t="s">
        <v>1</v>
      </c>
      <c r="L295" s="37"/>
      <c r="M295" s="177" t="s">
        <v>1</v>
      </c>
      <c r="N295" s="178" t="s">
        <v>38</v>
      </c>
      <c r="O295" s="75"/>
      <c r="P295" s="179">
        <f>O295*H295</f>
        <v>0</v>
      </c>
      <c r="Q295" s="179">
        <v>0.0011999999999999999</v>
      </c>
      <c r="R295" s="179">
        <f>Q295*H295</f>
        <v>0.034799999999999998</v>
      </c>
      <c r="S295" s="179">
        <v>0</v>
      </c>
      <c r="T295" s="18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1" t="s">
        <v>88</v>
      </c>
      <c r="AT295" s="181" t="s">
        <v>124</v>
      </c>
      <c r="AU295" s="181" t="s">
        <v>82</v>
      </c>
      <c r="AY295" s="17" t="s">
        <v>122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7" t="s">
        <v>78</v>
      </c>
      <c r="BK295" s="182">
        <f>ROUND(I295*H295,2)</f>
        <v>0</v>
      </c>
      <c r="BL295" s="17" t="s">
        <v>88</v>
      </c>
      <c r="BM295" s="181" t="s">
        <v>316</v>
      </c>
    </row>
    <row r="296" s="2" customFormat="1">
      <c r="A296" s="36"/>
      <c r="B296" s="37"/>
      <c r="C296" s="36"/>
      <c r="D296" s="183" t="s">
        <v>128</v>
      </c>
      <c r="E296" s="36"/>
      <c r="F296" s="184" t="s">
        <v>315</v>
      </c>
      <c r="G296" s="36"/>
      <c r="H296" s="36"/>
      <c r="I296" s="185"/>
      <c r="J296" s="36"/>
      <c r="K296" s="36"/>
      <c r="L296" s="37"/>
      <c r="M296" s="186"/>
      <c r="N296" s="187"/>
      <c r="O296" s="75"/>
      <c r="P296" s="75"/>
      <c r="Q296" s="75"/>
      <c r="R296" s="75"/>
      <c r="S296" s="75"/>
      <c r="T296" s="7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7" t="s">
        <v>128</v>
      </c>
      <c r="AU296" s="17" t="s">
        <v>82</v>
      </c>
    </row>
    <row r="297" s="13" customFormat="1">
      <c r="A297" s="13"/>
      <c r="B297" s="188"/>
      <c r="C297" s="13"/>
      <c r="D297" s="183" t="s">
        <v>129</v>
      </c>
      <c r="E297" s="189" t="s">
        <v>1</v>
      </c>
      <c r="F297" s="190" t="s">
        <v>317</v>
      </c>
      <c r="G297" s="13"/>
      <c r="H297" s="191">
        <v>29</v>
      </c>
      <c r="I297" s="192"/>
      <c r="J297" s="13"/>
      <c r="K297" s="13"/>
      <c r="L297" s="188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9" t="s">
        <v>129</v>
      </c>
      <c r="AU297" s="189" t="s">
        <v>82</v>
      </c>
      <c r="AV297" s="13" t="s">
        <v>82</v>
      </c>
      <c r="AW297" s="13" t="s">
        <v>30</v>
      </c>
      <c r="AX297" s="13" t="s">
        <v>73</v>
      </c>
      <c r="AY297" s="189" t="s">
        <v>122</v>
      </c>
    </row>
    <row r="298" s="14" customFormat="1">
      <c r="A298" s="14"/>
      <c r="B298" s="196"/>
      <c r="C298" s="14"/>
      <c r="D298" s="183" t="s">
        <v>129</v>
      </c>
      <c r="E298" s="197" t="s">
        <v>1</v>
      </c>
      <c r="F298" s="198" t="s">
        <v>131</v>
      </c>
      <c r="G298" s="14"/>
      <c r="H298" s="199">
        <v>29</v>
      </c>
      <c r="I298" s="200"/>
      <c r="J298" s="14"/>
      <c r="K298" s="14"/>
      <c r="L298" s="196"/>
      <c r="M298" s="201"/>
      <c r="N298" s="202"/>
      <c r="O298" s="202"/>
      <c r="P298" s="202"/>
      <c r="Q298" s="202"/>
      <c r="R298" s="202"/>
      <c r="S298" s="202"/>
      <c r="T298" s="20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7" t="s">
        <v>129</v>
      </c>
      <c r="AU298" s="197" t="s">
        <v>82</v>
      </c>
      <c r="AV298" s="14" t="s">
        <v>88</v>
      </c>
      <c r="AW298" s="14" t="s">
        <v>30</v>
      </c>
      <c r="AX298" s="14" t="s">
        <v>78</v>
      </c>
      <c r="AY298" s="197" t="s">
        <v>122</v>
      </c>
    </row>
    <row r="299" s="2" customFormat="1" ht="16.5" customHeight="1">
      <c r="A299" s="36"/>
      <c r="B299" s="169"/>
      <c r="C299" s="170" t="s">
        <v>318</v>
      </c>
      <c r="D299" s="170" t="s">
        <v>124</v>
      </c>
      <c r="E299" s="171" t="s">
        <v>319</v>
      </c>
      <c r="F299" s="172" t="s">
        <v>320</v>
      </c>
      <c r="G299" s="173" t="s">
        <v>206</v>
      </c>
      <c r="H299" s="174">
        <v>90</v>
      </c>
      <c r="I299" s="175"/>
      <c r="J299" s="176">
        <f>ROUND(I299*H299,2)</f>
        <v>0</v>
      </c>
      <c r="K299" s="172" t="s">
        <v>1</v>
      </c>
      <c r="L299" s="37"/>
      <c r="M299" s="177" t="s">
        <v>1</v>
      </c>
      <c r="N299" s="178" t="s">
        <v>38</v>
      </c>
      <c r="O299" s="75"/>
      <c r="P299" s="179">
        <f>O299*H299</f>
        <v>0</v>
      </c>
      <c r="Q299" s="179">
        <v>4.8799999999999999E-06</v>
      </c>
      <c r="R299" s="179">
        <f>Q299*H299</f>
        <v>0.0004392</v>
      </c>
      <c r="S299" s="179">
        <v>0</v>
      </c>
      <c r="T299" s="18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1" t="s">
        <v>88</v>
      </c>
      <c r="AT299" s="181" t="s">
        <v>124</v>
      </c>
      <c r="AU299" s="181" t="s">
        <v>82</v>
      </c>
      <c r="AY299" s="17" t="s">
        <v>122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7" t="s">
        <v>78</v>
      </c>
      <c r="BK299" s="182">
        <f>ROUND(I299*H299,2)</f>
        <v>0</v>
      </c>
      <c r="BL299" s="17" t="s">
        <v>88</v>
      </c>
      <c r="BM299" s="181" t="s">
        <v>321</v>
      </c>
    </row>
    <row r="300" s="2" customFormat="1">
      <c r="A300" s="36"/>
      <c r="B300" s="37"/>
      <c r="C300" s="36"/>
      <c r="D300" s="183" t="s">
        <v>128</v>
      </c>
      <c r="E300" s="36"/>
      <c r="F300" s="184" t="s">
        <v>320</v>
      </c>
      <c r="G300" s="36"/>
      <c r="H300" s="36"/>
      <c r="I300" s="185"/>
      <c r="J300" s="36"/>
      <c r="K300" s="36"/>
      <c r="L300" s="37"/>
      <c r="M300" s="186"/>
      <c r="N300" s="187"/>
      <c r="O300" s="75"/>
      <c r="P300" s="75"/>
      <c r="Q300" s="75"/>
      <c r="R300" s="75"/>
      <c r="S300" s="75"/>
      <c r="T300" s="7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7" t="s">
        <v>128</v>
      </c>
      <c r="AU300" s="17" t="s">
        <v>82</v>
      </c>
    </row>
    <row r="301" s="13" customFormat="1">
      <c r="A301" s="13"/>
      <c r="B301" s="188"/>
      <c r="C301" s="13"/>
      <c r="D301" s="183" t="s">
        <v>129</v>
      </c>
      <c r="E301" s="189" t="s">
        <v>1</v>
      </c>
      <c r="F301" s="190" t="s">
        <v>322</v>
      </c>
      <c r="G301" s="13"/>
      <c r="H301" s="191">
        <v>90</v>
      </c>
      <c r="I301" s="192"/>
      <c r="J301" s="13"/>
      <c r="K301" s="13"/>
      <c r="L301" s="188"/>
      <c r="M301" s="193"/>
      <c r="N301" s="194"/>
      <c r="O301" s="194"/>
      <c r="P301" s="194"/>
      <c r="Q301" s="194"/>
      <c r="R301" s="194"/>
      <c r="S301" s="194"/>
      <c r="T301" s="19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9" t="s">
        <v>129</v>
      </c>
      <c r="AU301" s="189" t="s">
        <v>82</v>
      </c>
      <c r="AV301" s="13" t="s">
        <v>82</v>
      </c>
      <c r="AW301" s="13" t="s">
        <v>30</v>
      </c>
      <c r="AX301" s="13" t="s">
        <v>73</v>
      </c>
      <c r="AY301" s="189" t="s">
        <v>122</v>
      </c>
    </row>
    <row r="302" s="14" customFormat="1">
      <c r="A302" s="14"/>
      <c r="B302" s="196"/>
      <c r="C302" s="14"/>
      <c r="D302" s="183" t="s">
        <v>129</v>
      </c>
      <c r="E302" s="197" t="s">
        <v>1</v>
      </c>
      <c r="F302" s="198" t="s">
        <v>131</v>
      </c>
      <c r="G302" s="14"/>
      <c r="H302" s="199">
        <v>90</v>
      </c>
      <c r="I302" s="200"/>
      <c r="J302" s="14"/>
      <c r="K302" s="14"/>
      <c r="L302" s="196"/>
      <c r="M302" s="201"/>
      <c r="N302" s="202"/>
      <c r="O302" s="202"/>
      <c r="P302" s="202"/>
      <c r="Q302" s="202"/>
      <c r="R302" s="202"/>
      <c r="S302" s="202"/>
      <c r="T302" s="20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7" t="s">
        <v>129</v>
      </c>
      <c r="AU302" s="197" t="s">
        <v>82</v>
      </c>
      <c r="AV302" s="14" t="s">
        <v>88</v>
      </c>
      <c r="AW302" s="14" t="s">
        <v>30</v>
      </c>
      <c r="AX302" s="14" t="s">
        <v>78</v>
      </c>
      <c r="AY302" s="197" t="s">
        <v>122</v>
      </c>
    </row>
    <row r="303" s="2" customFormat="1" ht="33" customHeight="1">
      <c r="A303" s="36"/>
      <c r="B303" s="169"/>
      <c r="C303" s="170" t="s">
        <v>226</v>
      </c>
      <c r="D303" s="170" t="s">
        <v>124</v>
      </c>
      <c r="E303" s="171" t="s">
        <v>323</v>
      </c>
      <c r="F303" s="172" t="s">
        <v>324</v>
      </c>
      <c r="G303" s="173" t="s">
        <v>206</v>
      </c>
      <c r="H303" s="174">
        <v>10.1</v>
      </c>
      <c r="I303" s="175"/>
      <c r="J303" s="176">
        <f>ROUND(I303*H303,2)</f>
        <v>0</v>
      </c>
      <c r="K303" s="172" t="s">
        <v>1</v>
      </c>
      <c r="L303" s="37"/>
      <c r="M303" s="177" t="s">
        <v>1</v>
      </c>
      <c r="N303" s="178" t="s">
        <v>38</v>
      </c>
      <c r="O303" s="75"/>
      <c r="P303" s="179">
        <f>O303*H303</f>
        <v>0</v>
      </c>
      <c r="Q303" s="179">
        <v>0.20218871999999999</v>
      </c>
      <c r="R303" s="179">
        <f>Q303*H303</f>
        <v>2.0421060719999997</v>
      </c>
      <c r="S303" s="179">
        <v>0</v>
      </c>
      <c r="T303" s="18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1" t="s">
        <v>88</v>
      </c>
      <c r="AT303" s="181" t="s">
        <v>124</v>
      </c>
      <c r="AU303" s="181" t="s">
        <v>82</v>
      </c>
      <c r="AY303" s="17" t="s">
        <v>122</v>
      </c>
      <c r="BE303" s="182">
        <f>IF(N303="základní",J303,0)</f>
        <v>0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17" t="s">
        <v>78</v>
      </c>
      <c r="BK303" s="182">
        <f>ROUND(I303*H303,2)</f>
        <v>0</v>
      </c>
      <c r="BL303" s="17" t="s">
        <v>88</v>
      </c>
      <c r="BM303" s="181" t="s">
        <v>325</v>
      </c>
    </row>
    <row r="304" s="2" customFormat="1">
      <c r="A304" s="36"/>
      <c r="B304" s="37"/>
      <c r="C304" s="36"/>
      <c r="D304" s="183" t="s">
        <v>128</v>
      </c>
      <c r="E304" s="36"/>
      <c r="F304" s="184" t="s">
        <v>324</v>
      </c>
      <c r="G304" s="36"/>
      <c r="H304" s="36"/>
      <c r="I304" s="185"/>
      <c r="J304" s="36"/>
      <c r="K304" s="36"/>
      <c r="L304" s="37"/>
      <c r="M304" s="186"/>
      <c r="N304" s="187"/>
      <c r="O304" s="75"/>
      <c r="P304" s="75"/>
      <c r="Q304" s="75"/>
      <c r="R304" s="75"/>
      <c r="S304" s="75"/>
      <c r="T304" s="7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7" t="s">
        <v>128</v>
      </c>
      <c r="AU304" s="17" t="s">
        <v>82</v>
      </c>
    </row>
    <row r="305" s="13" customFormat="1">
      <c r="A305" s="13"/>
      <c r="B305" s="188"/>
      <c r="C305" s="13"/>
      <c r="D305" s="183" t="s">
        <v>129</v>
      </c>
      <c r="E305" s="189" t="s">
        <v>1</v>
      </c>
      <c r="F305" s="190" t="s">
        <v>326</v>
      </c>
      <c r="G305" s="13"/>
      <c r="H305" s="191">
        <v>4.0999999999999996</v>
      </c>
      <c r="I305" s="192"/>
      <c r="J305" s="13"/>
      <c r="K305" s="13"/>
      <c r="L305" s="188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9" t="s">
        <v>129</v>
      </c>
      <c r="AU305" s="189" t="s">
        <v>82</v>
      </c>
      <c r="AV305" s="13" t="s">
        <v>82</v>
      </c>
      <c r="AW305" s="13" t="s">
        <v>30</v>
      </c>
      <c r="AX305" s="13" t="s">
        <v>73</v>
      </c>
      <c r="AY305" s="189" t="s">
        <v>122</v>
      </c>
    </row>
    <row r="306" s="13" customFormat="1">
      <c r="A306" s="13"/>
      <c r="B306" s="188"/>
      <c r="C306" s="13"/>
      <c r="D306" s="183" t="s">
        <v>129</v>
      </c>
      <c r="E306" s="189" t="s">
        <v>1</v>
      </c>
      <c r="F306" s="190" t="s">
        <v>327</v>
      </c>
      <c r="G306" s="13"/>
      <c r="H306" s="191">
        <v>6</v>
      </c>
      <c r="I306" s="192"/>
      <c r="J306" s="13"/>
      <c r="K306" s="13"/>
      <c r="L306" s="188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129</v>
      </c>
      <c r="AU306" s="189" t="s">
        <v>82</v>
      </c>
      <c r="AV306" s="13" t="s">
        <v>82</v>
      </c>
      <c r="AW306" s="13" t="s">
        <v>30</v>
      </c>
      <c r="AX306" s="13" t="s">
        <v>73</v>
      </c>
      <c r="AY306" s="189" t="s">
        <v>122</v>
      </c>
    </row>
    <row r="307" s="14" customFormat="1">
      <c r="A307" s="14"/>
      <c r="B307" s="196"/>
      <c r="C307" s="14"/>
      <c r="D307" s="183" t="s">
        <v>129</v>
      </c>
      <c r="E307" s="197" t="s">
        <v>1</v>
      </c>
      <c r="F307" s="198" t="s">
        <v>131</v>
      </c>
      <c r="G307" s="14"/>
      <c r="H307" s="199">
        <v>10.1</v>
      </c>
      <c r="I307" s="200"/>
      <c r="J307" s="14"/>
      <c r="K307" s="14"/>
      <c r="L307" s="196"/>
      <c r="M307" s="201"/>
      <c r="N307" s="202"/>
      <c r="O307" s="202"/>
      <c r="P307" s="202"/>
      <c r="Q307" s="202"/>
      <c r="R307" s="202"/>
      <c r="S307" s="202"/>
      <c r="T307" s="20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7" t="s">
        <v>129</v>
      </c>
      <c r="AU307" s="197" t="s">
        <v>82</v>
      </c>
      <c r="AV307" s="14" t="s">
        <v>88</v>
      </c>
      <c r="AW307" s="14" t="s">
        <v>30</v>
      </c>
      <c r="AX307" s="14" t="s">
        <v>78</v>
      </c>
      <c r="AY307" s="197" t="s">
        <v>122</v>
      </c>
    </row>
    <row r="308" s="2" customFormat="1" ht="16.5" customHeight="1">
      <c r="A308" s="36"/>
      <c r="B308" s="169"/>
      <c r="C308" s="204" t="s">
        <v>328</v>
      </c>
      <c r="D308" s="204" t="s">
        <v>193</v>
      </c>
      <c r="E308" s="205" t="s">
        <v>329</v>
      </c>
      <c r="F308" s="206" t="s">
        <v>330</v>
      </c>
      <c r="G308" s="207" t="s">
        <v>217</v>
      </c>
      <c r="H308" s="208">
        <v>10.201000000000001</v>
      </c>
      <c r="I308" s="209"/>
      <c r="J308" s="210">
        <f>ROUND(I308*H308,2)</f>
        <v>0</v>
      </c>
      <c r="K308" s="206" t="s">
        <v>1</v>
      </c>
      <c r="L308" s="211"/>
      <c r="M308" s="212" t="s">
        <v>1</v>
      </c>
      <c r="N308" s="213" t="s">
        <v>38</v>
      </c>
      <c r="O308" s="75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1" t="s">
        <v>142</v>
      </c>
      <c r="AT308" s="181" t="s">
        <v>193</v>
      </c>
      <c r="AU308" s="181" t="s">
        <v>82</v>
      </c>
      <c r="AY308" s="17" t="s">
        <v>122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7" t="s">
        <v>78</v>
      </c>
      <c r="BK308" s="182">
        <f>ROUND(I308*H308,2)</f>
        <v>0</v>
      </c>
      <c r="BL308" s="17" t="s">
        <v>88</v>
      </c>
      <c r="BM308" s="181" t="s">
        <v>331</v>
      </c>
    </row>
    <row r="309" s="2" customFormat="1">
      <c r="A309" s="36"/>
      <c r="B309" s="37"/>
      <c r="C309" s="36"/>
      <c r="D309" s="183" t="s">
        <v>128</v>
      </c>
      <c r="E309" s="36"/>
      <c r="F309" s="184" t="s">
        <v>330</v>
      </c>
      <c r="G309" s="36"/>
      <c r="H309" s="36"/>
      <c r="I309" s="185"/>
      <c r="J309" s="36"/>
      <c r="K309" s="36"/>
      <c r="L309" s="37"/>
      <c r="M309" s="186"/>
      <c r="N309" s="187"/>
      <c r="O309" s="75"/>
      <c r="P309" s="75"/>
      <c r="Q309" s="75"/>
      <c r="R309" s="75"/>
      <c r="S309" s="75"/>
      <c r="T309" s="7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7" t="s">
        <v>128</v>
      </c>
      <c r="AU309" s="17" t="s">
        <v>82</v>
      </c>
    </row>
    <row r="310" s="13" customFormat="1">
      <c r="A310" s="13"/>
      <c r="B310" s="188"/>
      <c r="C310" s="13"/>
      <c r="D310" s="183" t="s">
        <v>129</v>
      </c>
      <c r="E310" s="189" t="s">
        <v>1</v>
      </c>
      <c r="F310" s="190" t="s">
        <v>332</v>
      </c>
      <c r="G310" s="13"/>
      <c r="H310" s="191">
        <v>10.201000000000001</v>
      </c>
      <c r="I310" s="192"/>
      <c r="J310" s="13"/>
      <c r="K310" s="13"/>
      <c r="L310" s="188"/>
      <c r="M310" s="193"/>
      <c r="N310" s="194"/>
      <c r="O310" s="194"/>
      <c r="P310" s="194"/>
      <c r="Q310" s="194"/>
      <c r="R310" s="194"/>
      <c r="S310" s="194"/>
      <c r="T310" s="19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9" t="s">
        <v>129</v>
      </c>
      <c r="AU310" s="189" t="s">
        <v>82</v>
      </c>
      <c r="AV310" s="13" t="s">
        <v>82</v>
      </c>
      <c r="AW310" s="13" t="s">
        <v>30</v>
      </c>
      <c r="AX310" s="13" t="s">
        <v>73</v>
      </c>
      <c r="AY310" s="189" t="s">
        <v>122</v>
      </c>
    </row>
    <row r="311" s="14" customFormat="1">
      <c r="A311" s="14"/>
      <c r="B311" s="196"/>
      <c r="C311" s="14"/>
      <c r="D311" s="183" t="s">
        <v>129</v>
      </c>
      <c r="E311" s="197" t="s">
        <v>1</v>
      </c>
      <c r="F311" s="198" t="s">
        <v>131</v>
      </c>
      <c r="G311" s="14"/>
      <c r="H311" s="199">
        <v>10.201000000000001</v>
      </c>
      <c r="I311" s="200"/>
      <c r="J311" s="14"/>
      <c r="K311" s="14"/>
      <c r="L311" s="196"/>
      <c r="M311" s="201"/>
      <c r="N311" s="202"/>
      <c r="O311" s="202"/>
      <c r="P311" s="202"/>
      <c r="Q311" s="202"/>
      <c r="R311" s="202"/>
      <c r="S311" s="202"/>
      <c r="T311" s="20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7" t="s">
        <v>129</v>
      </c>
      <c r="AU311" s="197" t="s">
        <v>82</v>
      </c>
      <c r="AV311" s="14" t="s">
        <v>88</v>
      </c>
      <c r="AW311" s="14" t="s">
        <v>30</v>
      </c>
      <c r="AX311" s="14" t="s">
        <v>78</v>
      </c>
      <c r="AY311" s="197" t="s">
        <v>122</v>
      </c>
    </row>
    <row r="312" s="2" customFormat="1" ht="33" customHeight="1">
      <c r="A312" s="36"/>
      <c r="B312" s="169"/>
      <c r="C312" s="170" t="s">
        <v>231</v>
      </c>
      <c r="D312" s="170" t="s">
        <v>124</v>
      </c>
      <c r="E312" s="171" t="s">
        <v>333</v>
      </c>
      <c r="F312" s="172" t="s">
        <v>334</v>
      </c>
      <c r="G312" s="173" t="s">
        <v>206</v>
      </c>
      <c r="H312" s="174">
        <v>57.399999999999999</v>
      </c>
      <c r="I312" s="175"/>
      <c r="J312" s="176">
        <f>ROUND(I312*H312,2)</f>
        <v>0</v>
      </c>
      <c r="K312" s="172" t="s">
        <v>1</v>
      </c>
      <c r="L312" s="37"/>
      <c r="M312" s="177" t="s">
        <v>1</v>
      </c>
      <c r="N312" s="178" t="s">
        <v>38</v>
      </c>
      <c r="O312" s="75"/>
      <c r="P312" s="179">
        <f>O312*H312</f>
        <v>0</v>
      </c>
      <c r="Q312" s="179">
        <v>0.15539952000000001</v>
      </c>
      <c r="R312" s="179">
        <f>Q312*H312</f>
        <v>8.9199324480000008</v>
      </c>
      <c r="S312" s="179">
        <v>0</v>
      </c>
      <c r="T312" s="18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1" t="s">
        <v>88</v>
      </c>
      <c r="AT312" s="181" t="s">
        <v>124</v>
      </c>
      <c r="AU312" s="181" t="s">
        <v>82</v>
      </c>
      <c r="AY312" s="17" t="s">
        <v>122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7" t="s">
        <v>78</v>
      </c>
      <c r="BK312" s="182">
        <f>ROUND(I312*H312,2)</f>
        <v>0</v>
      </c>
      <c r="BL312" s="17" t="s">
        <v>88</v>
      </c>
      <c r="BM312" s="181" t="s">
        <v>335</v>
      </c>
    </row>
    <row r="313" s="2" customFormat="1">
      <c r="A313" s="36"/>
      <c r="B313" s="37"/>
      <c r="C313" s="36"/>
      <c r="D313" s="183" t="s">
        <v>128</v>
      </c>
      <c r="E313" s="36"/>
      <c r="F313" s="184" t="s">
        <v>334</v>
      </c>
      <c r="G313" s="36"/>
      <c r="H313" s="36"/>
      <c r="I313" s="185"/>
      <c r="J313" s="36"/>
      <c r="K313" s="36"/>
      <c r="L313" s="37"/>
      <c r="M313" s="186"/>
      <c r="N313" s="187"/>
      <c r="O313" s="75"/>
      <c r="P313" s="75"/>
      <c r="Q313" s="75"/>
      <c r="R313" s="75"/>
      <c r="S313" s="75"/>
      <c r="T313" s="7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7" t="s">
        <v>128</v>
      </c>
      <c r="AU313" s="17" t="s">
        <v>82</v>
      </c>
    </row>
    <row r="314" s="13" customFormat="1">
      <c r="A314" s="13"/>
      <c r="B314" s="188"/>
      <c r="C314" s="13"/>
      <c r="D314" s="183" t="s">
        <v>129</v>
      </c>
      <c r="E314" s="189" t="s">
        <v>1</v>
      </c>
      <c r="F314" s="190" t="s">
        <v>336</v>
      </c>
      <c r="G314" s="13"/>
      <c r="H314" s="191">
        <v>57.399999999999999</v>
      </c>
      <c r="I314" s="192"/>
      <c r="J314" s="13"/>
      <c r="K314" s="13"/>
      <c r="L314" s="188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9" t="s">
        <v>129</v>
      </c>
      <c r="AU314" s="189" t="s">
        <v>82</v>
      </c>
      <c r="AV314" s="13" t="s">
        <v>82</v>
      </c>
      <c r="AW314" s="13" t="s">
        <v>30</v>
      </c>
      <c r="AX314" s="13" t="s">
        <v>73</v>
      </c>
      <c r="AY314" s="189" t="s">
        <v>122</v>
      </c>
    </row>
    <row r="315" s="14" customFormat="1">
      <c r="A315" s="14"/>
      <c r="B315" s="196"/>
      <c r="C315" s="14"/>
      <c r="D315" s="183" t="s">
        <v>129</v>
      </c>
      <c r="E315" s="197" t="s">
        <v>1</v>
      </c>
      <c r="F315" s="198" t="s">
        <v>131</v>
      </c>
      <c r="G315" s="14"/>
      <c r="H315" s="199">
        <v>57.399999999999999</v>
      </c>
      <c r="I315" s="200"/>
      <c r="J315" s="14"/>
      <c r="K315" s="14"/>
      <c r="L315" s="196"/>
      <c r="M315" s="201"/>
      <c r="N315" s="202"/>
      <c r="O315" s="202"/>
      <c r="P315" s="202"/>
      <c r="Q315" s="202"/>
      <c r="R315" s="202"/>
      <c r="S315" s="202"/>
      <c r="T315" s="20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7" t="s">
        <v>129</v>
      </c>
      <c r="AU315" s="197" t="s">
        <v>82</v>
      </c>
      <c r="AV315" s="14" t="s">
        <v>88</v>
      </c>
      <c r="AW315" s="14" t="s">
        <v>30</v>
      </c>
      <c r="AX315" s="14" t="s">
        <v>78</v>
      </c>
      <c r="AY315" s="197" t="s">
        <v>122</v>
      </c>
    </row>
    <row r="316" s="2" customFormat="1" ht="16.5" customHeight="1">
      <c r="A316" s="36"/>
      <c r="B316" s="169"/>
      <c r="C316" s="204" t="s">
        <v>337</v>
      </c>
      <c r="D316" s="204" t="s">
        <v>193</v>
      </c>
      <c r="E316" s="205" t="s">
        <v>338</v>
      </c>
      <c r="F316" s="206" t="s">
        <v>339</v>
      </c>
      <c r="G316" s="207" t="s">
        <v>217</v>
      </c>
      <c r="H316" s="208">
        <v>40.399999999999999</v>
      </c>
      <c r="I316" s="209"/>
      <c r="J316" s="210">
        <f>ROUND(I316*H316,2)</f>
        <v>0</v>
      </c>
      <c r="K316" s="206" t="s">
        <v>1</v>
      </c>
      <c r="L316" s="211"/>
      <c r="M316" s="212" t="s">
        <v>1</v>
      </c>
      <c r="N316" s="213" t="s">
        <v>38</v>
      </c>
      <c r="O316" s="75"/>
      <c r="P316" s="179">
        <f>O316*H316</f>
        <v>0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1" t="s">
        <v>142</v>
      </c>
      <c r="AT316" s="181" t="s">
        <v>193</v>
      </c>
      <c r="AU316" s="181" t="s">
        <v>82</v>
      </c>
      <c r="AY316" s="17" t="s">
        <v>122</v>
      </c>
      <c r="BE316" s="182">
        <f>IF(N316="základní",J316,0)</f>
        <v>0</v>
      </c>
      <c r="BF316" s="182">
        <f>IF(N316="snížená",J316,0)</f>
        <v>0</v>
      </c>
      <c r="BG316" s="182">
        <f>IF(N316="zákl. přenesená",J316,0)</f>
        <v>0</v>
      </c>
      <c r="BH316" s="182">
        <f>IF(N316="sníž. přenesená",J316,0)</f>
        <v>0</v>
      </c>
      <c r="BI316" s="182">
        <f>IF(N316="nulová",J316,0)</f>
        <v>0</v>
      </c>
      <c r="BJ316" s="17" t="s">
        <v>78</v>
      </c>
      <c r="BK316" s="182">
        <f>ROUND(I316*H316,2)</f>
        <v>0</v>
      </c>
      <c r="BL316" s="17" t="s">
        <v>88</v>
      </c>
      <c r="BM316" s="181" t="s">
        <v>340</v>
      </c>
    </row>
    <row r="317" s="2" customFormat="1">
      <c r="A317" s="36"/>
      <c r="B317" s="37"/>
      <c r="C317" s="36"/>
      <c r="D317" s="183" t="s">
        <v>128</v>
      </c>
      <c r="E317" s="36"/>
      <c r="F317" s="184" t="s">
        <v>339</v>
      </c>
      <c r="G317" s="36"/>
      <c r="H317" s="36"/>
      <c r="I317" s="185"/>
      <c r="J317" s="36"/>
      <c r="K317" s="36"/>
      <c r="L317" s="37"/>
      <c r="M317" s="186"/>
      <c r="N317" s="187"/>
      <c r="O317" s="75"/>
      <c r="P317" s="75"/>
      <c r="Q317" s="75"/>
      <c r="R317" s="75"/>
      <c r="S317" s="75"/>
      <c r="T317" s="7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7" t="s">
        <v>128</v>
      </c>
      <c r="AU317" s="17" t="s">
        <v>82</v>
      </c>
    </row>
    <row r="318" s="13" customFormat="1">
      <c r="A318" s="13"/>
      <c r="B318" s="188"/>
      <c r="C318" s="13"/>
      <c r="D318" s="183" t="s">
        <v>129</v>
      </c>
      <c r="E318" s="189" t="s">
        <v>1</v>
      </c>
      <c r="F318" s="190" t="s">
        <v>341</v>
      </c>
      <c r="G318" s="13"/>
      <c r="H318" s="191">
        <v>40.399999999999999</v>
      </c>
      <c r="I318" s="192"/>
      <c r="J318" s="13"/>
      <c r="K318" s="13"/>
      <c r="L318" s="188"/>
      <c r="M318" s="193"/>
      <c r="N318" s="194"/>
      <c r="O318" s="194"/>
      <c r="P318" s="194"/>
      <c r="Q318" s="194"/>
      <c r="R318" s="194"/>
      <c r="S318" s="194"/>
      <c r="T318" s="19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9" t="s">
        <v>129</v>
      </c>
      <c r="AU318" s="189" t="s">
        <v>82</v>
      </c>
      <c r="AV318" s="13" t="s">
        <v>82</v>
      </c>
      <c r="AW318" s="13" t="s">
        <v>30</v>
      </c>
      <c r="AX318" s="13" t="s">
        <v>73</v>
      </c>
      <c r="AY318" s="189" t="s">
        <v>122</v>
      </c>
    </row>
    <row r="319" s="14" customFormat="1">
      <c r="A319" s="14"/>
      <c r="B319" s="196"/>
      <c r="C319" s="14"/>
      <c r="D319" s="183" t="s">
        <v>129</v>
      </c>
      <c r="E319" s="197" t="s">
        <v>1</v>
      </c>
      <c r="F319" s="198" t="s">
        <v>131</v>
      </c>
      <c r="G319" s="14"/>
      <c r="H319" s="199">
        <v>40.399999999999999</v>
      </c>
      <c r="I319" s="200"/>
      <c r="J319" s="14"/>
      <c r="K319" s="14"/>
      <c r="L319" s="196"/>
      <c r="M319" s="201"/>
      <c r="N319" s="202"/>
      <c r="O319" s="202"/>
      <c r="P319" s="202"/>
      <c r="Q319" s="202"/>
      <c r="R319" s="202"/>
      <c r="S319" s="202"/>
      <c r="T319" s="20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7" t="s">
        <v>129</v>
      </c>
      <c r="AU319" s="197" t="s">
        <v>82</v>
      </c>
      <c r="AV319" s="14" t="s">
        <v>88</v>
      </c>
      <c r="AW319" s="14" t="s">
        <v>30</v>
      </c>
      <c r="AX319" s="14" t="s">
        <v>78</v>
      </c>
      <c r="AY319" s="197" t="s">
        <v>122</v>
      </c>
    </row>
    <row r="320" s="2" customFormat="1" ht="16.5" customHeight="1">
      <c r="A320" s="36"/>
      <c r="B320" s="169"/>
      <c r="C320" s="204" t="s">
        <v>236</v>
      </c>
      <c r="D320" s="204" t="s">
        <v>193</v>
      </c>
      <c r="E320" s="205" t="s">
        <v>342</v>
      </c>
      <c r="F320" s="206" t="s">
        <v>343</v>
      </c>
      <c r="G320" s="207" t="s">
        <v>217</v>
      </c>
      <c r="H320" s="208">
        <v>3</v>
      </c>
      <c r="I320" s="209"/>
      <c r="J320" s="210">
        <f>ROUND(I320*H320,2)</f>
        <v>0</v>
      </c>
      <c r="K320" s="206" t="s">
        <v>1</v>
      </c>
      <c r="L320" s="211"/>
      <c r="M320" s="212" t="s">
        <v>1</v>
      </c>
      <c r="N320" s="213" t="s">
        <v>38</v>
      </c>
      <c r="O320" s="75"/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1" t="s">
        <v>142</v>
      </c>
      <c r="AT320" s="181" t="s">
        <v>193</v>
      </c>
      <c r="AU320" s="181" t="s">
        <v>82</v>
      </c>
      <c r="AY320" s="17" t="s">
        <v>122</v>
      </c>
      <c r="BE320" s="182">
        <f>IF(N320="základní",J320,0)</f>
        <v>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17" t="s">
        <v>78</v>
      </c>
      <c r="BK320" s="182">
        <f>ROUND(I320*H320,2)</f>
        <v>0</v>
      </c>
      <c r="BL320" s="17" t="s">
        <v>88</v>
      </c>
      <c r="BM320" s="181" t="s">
        <v>344</v>
      </c>
    </row>
    <row r="321" s="2" customFormat="1">
      <c r="A321" s="36"/>
      <c r="B321" s="37"/>
      <c r="C321" s="36"/>
      <c r="D321" s="183" t="s">
        <v>128</v>
      </c>
      <c r="E321" s="36"/>
      <c r="F321" s="184" t="s">
        <v>343</v>
      </c>
      <c r="G321" s="36"/>
      <c r="H321" s="36"/>
      <c r="I321" s="185"/>
      <c r="J321" s="36"/>
      <c r="K321" s="36"/>
      <c r="L321" s="37"/>
      <c r="M321" s="186"/>
      <c r="N321" s="187"/>
      <c r="O321" s="75"/>
      <c r="P321" s="75"/>
      <c r="Q321" s="75"/>
      <c r="R321" s="75"/>
      <c r="S321" s="75"/>
      <c r="T321" s="7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7" t="s">
        <v>128</v>
      </c>
      <c r="AU321" s="17" t="s">
        <v>82</v>
      </c>
    </row>
    <row r="322" s="13" customFormat="1">
      <c r="A322" s="13"/>
      <c r="B322" s="188"/>
      <c r="C322" s="13"/>
      <c r="D322" s="183" t="s">
        <v>129</v>
      </c>
      <c r="E322" s="189" t="s">
        <v>1</v>
      </c>
      <c r="F322" s="190" t="s">
        <v>345</v>
      </c>
      <c r="G322" s="13"/>
      <c r="H322" s="191">
        <v>3</v>
      </c>
      <c r="I322" s="192"/>
      <c r="J322" s="13"/>
      <c r="K322" s="13"/>
      <c r="L322" s="188"/>
      <c r="M322" s="193"/>
      <c r="N322" s="194"/>
      <c r="O322" s="194"/>
      <c r="P322" s="194"/>
      <c r="Q322" s="194"/>
      <c r="R322" s="194"/>
      <c r="S322" s="194"/>
      <c r="T322" s="19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9" t="s">
        <v>129</v>
      </c>
      <c r="AU322" s="189" t="s">
        <v>82</v>
      </c>
      <c r="AV322" s="13" t="s">
        <v>82</v>
      </c>
      <c r="AW322" s="13" t="s">
        <v>30</v>
      </c>
      <c r="AX322" s="13" t="s">
        <v>73</v>
      </c>
      <c r="AY322" s="189" t="s">
        <v>122</v>
      </c>
    </row>
    <row r="323" s="14" customFormat="1">
      <c r="A323" s="14"/>
      <c r="B323" s="196"/>
      <c r="C323" s="14"/>
      <c r="D323" s="183" t="s">
        <v>129</v>
      </c>
      <c r="E323" s="197" t="s">
        <v>1</v>
      </c>
      <c r="F323" s="198" t="s">
        <v>131</v>
      </c>
      <c r="G323" s="14"/>
      <c r="H323" s="199">
        <v>3</v>
      </c>
      <c r="I323" s="200"/>
      <c r="J323" s="14"/>
      <c r="K323" s="14"/>
      <c r="L323" s="196"/>
      <c r="M323" s="201"/>
      <c r="N323" s="202"/>
      <c r="O323" s="202"/>
      <c r="P323" s="202"/>
      <c r="Q323" s="202"/>
      <c r="R323" s="202"/>
      <c r="S323" s="202"/>
      <c r="T323" s="20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7" t="s">
        <v>129</v>
      </c>
      <c r="AU323" s="197" t="s">
        <v>82</v>
      </c>
      <c r="AV323" s="14" t="s">
        <v>88</v>
      </c>
      <c r="AW323" s="14" t="s">
        <v>30</v>
      </c>
      <c r="AX323" s="14" t="s">
        <v>78</v>
      </c>
      <c r="AY323" s="197" t="s">
        <v>122</v>
      </c>
    </row>
    <row r="324" s="2" customFormat="1" ht="16.5" customHeight="1">
      <c r="A324" s="36"/>
      <c r="B324" s="169"/>
      <c r="C324" s="204" t="s">
        <v>346</v>
      </c>
      <c r="D324" s="204" t="s">
        <v>193</v>
      </c>
      <c r="E324" s="205" t="s">
        <v>347</v>
      </c>
      <c r="F324" s="206" t="s">
        <v>348</v>
      </c>
      <c r="G324" s="207" t="s">
        <v>217</v>
      </c>
      <c r="H324" s="208">
        <v>24.239999999999998</v>
      </c>
      <c r="I324" s="209"/>
      <c r="J324" s="210">
        <f>ROUND(I324*H324,2)</f>
        <v>0</v>
      </c>
      <c r="K324" s="206" t="s">
        <v>1</v>
      </c>
      <c r="L324" s="211"/>
      <c r="M324" s="212" t="s">
        <v>1</v>
      </c>
      <c r="N324" s="213" t="s">
        <v>38</v>
      </c>
      <c r="O324" s="75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1" t="s">
        <v>142</v>
      </c>
      <c r="AT324" s="181" t="s">
        <v>193</v>
      </c>
      <c r="AU324" s="181" t="s">
        <v>82</v>
      </c>
      <c r="AY324" s="17" t="s">
        <v>122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7" t="s">
        <v>78</v>
      </c>
      <c r="BK324" s="182">
        <f>ROUND(I324*H324,2)</f>
        <v>0</v>
      </c>
      <c r="BL324" s="17" t="s">
        <v>88</v>
      </c>
      <c r="BM324" s="181" t="s">
        <v>349</v>
      </c>
    </row>
    <row r="325" s="2" customFormat="1">
      <c r="A325" s="36"/>
      <c r="B325" s="37"/>
      <c r="C325" s="36"/>
      <c r="D325" s="183" t="s">
        <v>128</v>
      </c>
      <c r="E325" s="36"/>
      <c r="F325" s="184" t="s">
        <v>348</v>
      </c>
      <c r="G325" s="36"/>
      <c r="H325" s="36"/>
      <c r="I325" s="185"/>
      <c r="J325" s="36"/>
      <c r="K325" s="36"/>
      <c r="L325" s="37"/>
      <c r="M325" s="186"/>
      <c r="N325" s="187"/>
      <c r="O325" s="75"/>
      <c r="P325" s="75"/>
      <c r="Q325" s="75"/>
      <c r="R325" s="75"/>
      <c r="S325" s="75"/>
      <c r="T325" s="7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7" t="s">
        <v>128</v>
      </c>
      <c r="AU325" s="17" t="s">
        <v>82</v>
      </c>
    </row>
    <row r="326" s="13" customFormat="1">
      <c r="A326" s="13"/>
      <c r="B326" s="188"/>
      <c r="C326" s="13"/>
      <c r="D326" s="183" t="s">
        <v>129</v>
      </c>
      <c r="E326" s="189" t="s">
        <v>1</v>
      </c>
      <c r="F326" s="190" t="s">
        <v>350</v>
      </c>
      <c r="G326" s="13"/>
      <c r="H326" s="191">
        <v>24.239999999999998</v>
      </c>
      <c r="I326" s="192"/>
      <c r="J326" s="13"/>
      <c r="K326" s="13"/>
      <c r="L326" s="188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9" t="s">
        <v>129</v>
      </c>
      <c r="AU326" s="189" t="s">
        <v>82</v>
      </c>
      <c r="AV326" s="13" t="s">
        <v>82</v>
      </c>
      <c r="AW326" s="13" t="s">
        <v>30</v>
      </c>
      <c r="AX326" s="13" t="s">
        <v>73</v>
      </c>
      <c r="AY326" s="189" t="s">
        <v>122</v>
      </c>
    </row>
    <row r="327" s="14" customFormat="1">
      <c r="A327" s="14"/>
      <c r="B327" s="196"/>
      <c r="C327" s="14"/>
      <c r="D327" s="183" t="s">
        <v>129</v>
      </c>
      <c r="E327" s="197" t="s">
        <v>1</v>
      </c>
      <c r="F327" s="198" t="s">
        <v>131</v>
      </c>
      <c r="G327" s="14"/>
      <c r="H327" s="199">
        <v>24.239999999999998</v>
      </c>
      <c r="I327" s="200"/>
      <c r="J327" s="14"/>
      <c r="K327" s="14"/>
      <c r="L327" s="196"/>
      <c r="M327" s="201"/>
      <c r="N327" s="202"/>
      <c r="O327" s="202"/>
      <c r="P327" s="202"/>
      <c r="Q327" s="202"/>
      <c r="R327" s="202"/>
      <c r="S327" s="202"/>
      <c r="T327" s="20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7" t="s">
        <v>129</v>
      </c>
      <c r="AU327" s="197" t="s">
        <v>82</v>
      </c>
      <c r="AV327" s="14" t="s">
        <v>88</v>
      </c>
      <c r="AW327" s="14" t="s">
        <v>30</v>
      </c>
      <c r="AX327" s="14" t="s">
        <v>78</v>
      </c>
      <c r="AY327" s="197" t="s">
        <v>122</v>
      </c>
    </row>
    <row r="328" s="2" customFormat="1" ht="16.5" customHeight="1">
      <c r="A328" s="36"/>
      <c r="B328" s="169"/>
      <c r="C328" s="204" t="s">
        <v>240</v>
      </c>
      <c r="D328" s="204" t="s">
        <v>193</v>
      </c>
      <c r="E328" s="205" t="s">
        <v>351</v>
      </c>
      <c r="F328" s="206" t="s">
        <v>352</v>
      </c>
      <c r="G328" s="207" t="s">
        <v>217</v>
      </c>
      <c r="H328" s="208">
        <v>1.01</v>
      </c>
      <c r="I328" s="209"/>
      <c r="J328" s="210">
        <f>ROUND(I328*H328,2)</f>
        <v>0</v>
      </c>
      <c r="K328" s="206" t="s">
        <v>1</v>
      </c>
      <c r="L328" s="211"/>
      <c r="M328" s="212" t="s">
        <v>1</v>
      </c>
      <c r="N328" s="213" t="s">
        <v>38</v>
      </c>
      <c r="O328" s="75"/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1" t="s">
        <v>142</v>
      </c>
      <c r="AT328" s="181" t="s">
        <v>193</v>
      </c>
      <c r="AU328" s="181" t="s">
        <v>82</v>
      </c>
      <c r="AY328" s="17" t="s">
        <v>122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17" t="s">
        <v>78</v>
      </c>
      <c r="BK328" s="182">
        <f>ROUND(I328*H328,2)</f>
        <v>0</v>
      </c>
      <c r="BL328" s="17" t="s">
        <v>88</v>
      </c>
      <c r="BM328" s="181" t="s">
        <v>353</v>
      </c>
    </row>
    <row r="329" s="2" customFormat="1">
      <c r="A329" s="36"/>
      <c r="B329" s="37"/>
      <c r="C329" s="36"/>
      <c r="D329" s="183" t="s">
        <v>128</v>
      </c>
      <c r="E329" s="36"/>
      <c r="F329" s="184" t="s">
        <v>352</v>
      </c>
      <c r="G329" s="36"/>
      <c r="H329" s="36"/>
      <c r="I329" s="185"/>
      <c r="J329" s="36"/>
      <c r="K329" s="36"/>
      <c r="L329" s="37"/>
      <c r="M329" s="186"/>
      <c r="N329" s="187"/>
      <c r="O329" s="75"/>
      <c r="P329" s="75"/>
      <c r="Q329" s="75"/>
      <c r="R329" s="75"/>
      <c r="S329" s="75"/>
      <c r="T329" s="7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7" t="s">
        <v>128</v>
      </c>
      <c r="AU329" s="17" t="s">
        <v>82</v>
      </c>
    </row>
    <row r="330" s="13" customFormat="1">
      <c r="A330" s="13"/>
      <c r="B330" s="188"/>
      <c r="C330" s="13"/>
      <c r="D330" s="183" t="s">
        <v>129</v>
      </c>
      <c r="E330" s="189" t="s">
        <v>1</v>
      </c>
      <c r="F330" s="190" t="s">
        <v>354</v>
      </c>
      <c r="G330" s="13"/>
      <c r="H330" s="191">
        <v>1.01</v>
      </c>
      <c r="I330" s="192"/>
      <c r="J330" s="13"/>
      <c r="K330" s="13"/>
      <c r="L330" s="188"/>
      <c r="M330" s="193"/>
      <c r="N330" s="194"/>
      <c r="O330" s="194"/>
      <c r="P330" s="194"/>
      <c r="Q330" s="194"/>
      <c r="R330" s="194"/>
      <c r="S330" s="194"/>
      <c r="T330" s="19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129</v>
      </c>
      <c r="AU330" s="189" t="s">
        <v>82</v>
      </c>
      <c r="AV330" s="13" t="s">
        <v>82</v>
      </c>
      <c r="AW330" s="13" t="s">
        <v>30</v>
      </c>
      <c r="AX330" s="13" t="s">
        <v>73</v>
      </c>
      <c r="AY330" s="189" t="s">
        <v>122</v>
      </c>
    </row>
    <row r="331" s="14" customFormat="1">
      <c r="A331" s="14"/>
      <c r="B331" s="196"/>
      <c r="C331" s="14"/>
      <c r="D331" s="183" t="s">
        <v>129</v>
      </c>
      <c r="E331" s="197" t="s">
        <v>1</v>
      </c>
      <c r="F331" s="198" t="s">
        <v>131</v>
      </c>
      <c r="G331" s="14"/>
      <c r="H331" s="199">
        <v>1.01</v>
      </c>
      <c r="I331" s="200"/>
      <c r="J331" s="14"/>
      <c r="K331" s="14"/>
      <c r="L331" s="196"/>
      <c r="M331" s="201"/>
      <c r="N331" s="202"/>
      <c r="O331" s="202"/>
      <c r="P331" s="202"/>
      <c r="Q331" s="202"/>
      <c r="R331" s="202"/>
      <c r="S331" s="202"/>
      <c r="T331" s="20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7" t="s">
        <v>129</v>
      </c>
      <c r="AU331" s="197" t="s">
        <v>82</v>
      </c>
      <c r="AV331" s="14" t="s">
        <v>88</v>
      </c>
      <c r="AW331" s="14" t="s">
        <v>30</v>
      </c>
      <c r="AX331" s="14" t="s">
        <v>78</v>
      </c>
      <c r="AY331" s="197" t="s">
        <v>122</v>
      </c>
    </row>
    <row r="332" s="2" customFormat="1" ht="16.5" customHeight="1">
      <c r="A332" s="36"/>
      <c r="B332" s="169"/>
      <c r="C332" s="204" t="s">
        <v>355</v>
      </c>
      <c r="D332" s="204" t="s">
        <v>193</v>
      </c>
      <c r="E332" s="205" t="s">
        <v>356</v>
      </c>
      <c r="F332" s="206" t="s">
        <v>357</v>
      </c>
      <c r="G332" s="207" t="s">
        <v>217</v>
      </c>
      <c r="H332" s="208">
        <v>2.02</v>
      </c>
      <c r="I332" s="209"/>
      <c r="J332" s="210">
        <f>ROUND(I332*H332,2)</f>
        <v>0</v>
      </c>
      <c r="K332" s="206" t="s">
        <v>1</v>
      </c>
      <c r="L332" s="211"/>
      <c r="M332" s="212" t="s">
        <v>1</v>
      </c>
      <c r="N332" s="213" t="s">
        <v>38</v>
      </c>
      <c r="O332" s="75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1" t="s">
        <v>142</v>
      </c>
      <c r="AT332" s="181" t="s">
        <v>193</v>
      </c>
      <c r="AU332" s="181" t="s">
        <v>82</v>
      </c>
      <c r="AY332" s="17" t="s">
        <v>122</v>
      </c>
      <c r="BE332" s="182">
        <f>IF(N332="základní",J332,0)</f>
        <v>0</v>
      </c>
      <c r="BF332" s="182">
        <f>IF(N332="snížená",J332,0)</f>
        <v>0</v>
      </c>
      <c r="BG332" s="182">
        <f>IF(N332="zákl. přenesená",J332,0)</f>
        <v>0</v>
      </c>
      <c r="BH332" s="182">
        <f>IF(N332="sníž. přenesená",J332,0)</f>
        <v>0</v>
      </c>
      <c r="BI332" s="182">
        <f>IF(N332="nulová",J332,0)</f>
        <v>0</v>
      </c>
      <c r="BJ332" s="17" t="s">
        <v>78</v>
      </c>
      <c r="BK332" s="182">
        <f>ROUND(I332*H332,2)</f>
        <v>0</v>
      </c>
      <c r="BL332" s="17" t="s">
        <v>88</v>
      </c>
      <c r="BM332" s="181" t="s">
        <v>358</v>
      </c>
    </row>
    <row r="333" s="2" customFormat="1">
      <c r="A333" s="36"/>
      <c r="B333" s="37"/>
      <c r="C333" s="36"/>
      <c r="D333" s="183" t="s">
        <v>128</v>
      </c>
      <c r="E333" s="36"/>
      <c r="F333" s="184" t="s">
        <v>357</v>
      </c>
      <c r="G333" s="36"/>
      <c r="H333" s="36"/>
      <c r="I333" s="185"/>
      <c r="J333" s="36"/>
      <c r="K333" s="36"/>
      <c r="L333" s="37"/>
      <c r="M333" s="186"/>
      <c r="N333" s="187"/>
      <c r="O333" s="75"/>
      <c r="P333" s="75"/>
      <c r="Q333" s="75"/>
      <c r="R333" s="75"/>
      <c r="S333" s="75"/>
      <c r="T333" s="7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7" t="s">
        <v>128</v>
      </c>
      <c r="AU333" s="17" t="s">
        <v>82</v>
      </c>
    </row>
    <row r="334" s="13" customFormat="1">
      <c r="A334" s="13"/>
      <c r="B334" s="188"/>
      <c r="C334" s="13"/>
      <c r="D334" s="183" t="s">
        <v>129</v>
      </c>
      <c r="E334" s="189" t="s">
        <v>1</v>
      </c>
      <c r="F334" s="190" t="s">
        <v>359</v>
      </c>
      <c r="G334" s="13"/>
      <c r="H334" s="191">
        <v>2.02</v>
      </c>
      <c r="I334" s="192"/>
      <c r="J334" s="13"/>
      <c r="K334" s="13"/>
      <c r="L334" s="188"/>
      <c r="M334" s="193"/>
      <c r="N334" s="194"/>
      <c r="O334" s="194"/>
      <c r="P334" s="194"/>
      <c r="Q334" s="194"/>
      <c r="R334" s="194"/>
      <c r="S334" s="194"/>
      <c r="T334" s="19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9" t="s">
        <v>129</v>
      </c>
      <c r="AU334" s="189" t="s">
        <v>82</v>
      </c>
      <c r="AV334" s="13" t="s">
        <v>82</v>
      </c>
      <c r="AW334" s="13" t="s">
        <v>30</v>
      </c>
      <c r="AX334" s="13" t="s">
        <v>73</v>
      </c>
      <c r="AY334" s="189" t="s">
        <v>122</v>
      </c>
    </row>
    <row r="335" s="14" customFormat="1">
      <c r="A335" s="14"/>
      <c r="B335" s="196"/>
      <c r="C335" s="14"/>
      <c r="D335" s="183" t="s">
        <v>129</v>
      </c>
      <c r="E335" s="197" t="s">
        <v>1</v>
      </c>
      <c r="F335" s="198" t="s">
        <v>131</v>
      </c>
      <c r="G335" s="14"/>
      <c r="H335" s="199">
        <v>2.02</v>
      </c>
      <c r="I335" s="200"/>
      <c r="J335" s="14"/>
      <c r="K335" s="14"/>
      <c r="L335" s="196"/>
      <c r="M335" s="201"/>
      <c r="N335" s="202"/>
      <c r="O335" s="202"/>
      <c r="P335" s="202"/>
      <c r="Q335" s="202"/>
      <c r="R335" s="202"/>
      <c r="S335" s="202"/>
      <c r="T335" s="20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7" t="s">
        <v>129</v>
      </c>
      <c r="AU335" s="197" t="s">
        <v>82</v>
      </c>
      <c r="AV335" s="14" t="s">
        <v>88</v>
      </c>
      <c r="AW335" s="14" t="s">
        <v>30</v>
      </c>
      <c r="AX335" s="14" t="s">
        <v>78</v>
      </c>
      <c r="AY335" s="197" t="s">
        <v>122</v>
      </c>
    </row>
    <row r="336" s="2" customFormat="1" ht="16.5" customHeight="1">
      <c r="A336" s="36"/>
      <c r="B336" s="169"/>
      <c r="C336" s="170" t="s">
        <v>244</v>
      </c>
      <c r="D336" s="170" t="s">
        <v>124</v>
      </c>
      <c r="E336" s="171" t="s">
        <v>360</v>
      </c>
      <c r="F336" s="172" t="s">
        <v>361</v>
      </c>
      <c r="G336" s="173" t="s">
        <v>206</v>
      </c>
      <c r="H336" s="174">
        <v>296.10000000000002</v>
      </c>
      <c r="I336" s="175"/>
      <c r="J336" s="176">
        <f>ROUND(I336*H336,2)</f>
        <v>0</v>
      </c>
      <c r="K336" s="172" t="s">
        <v>1</v>
      </c>
      <c r="L336" s="37"/>
      <c r="M336" s="177" t="s">
        <v>1</v>
      </c>
      <c r="N336" s="178" t="s">
        <v>38</v>
      </c>
      <c r="O336" s="75"/>
      <c r="P336" s="179">
        <f>O336*H336</f>
        <v>0</v>
      </c>
      <c r="Q336" s="179">
        <v>0.10094599999999999</v>
      </c>
      <c r="R336" s="179">
        <f>Q336*H336</f>
        <v>29.8901106</v>
      </c>
      <c r="S336" s="179">
        <v>0</v>
      </c>
      <c r="T336" s="18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1" t="s">
        <v>88</v>
      </c>
      <c r="AT336" s="181" t="s">
        <v>124</v>
      </c>
      <c r="AU336" s="181" t="s">
        <v>82</v>
      </c>
      <c r="AY336" s="17" t="s">
        <v>122</v>
      </c>
      <c r="BE336" s="182">
        <f>IF(N336="základní",J336,0)</f>
        <v>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17" t="s">
        <v>78</v>
      </c>
      <c r="BK336" s="182">
        <f>ROUND(I336*H336,2)</f>
        <v>0</v>
      </c>
      <c r="BL336" s="17" t="s">
        <v>88</v>
      </c>
      <c r="BM336" s="181" t="s">
        <v>362</v>
      </c>
    </row>
    <row r="337" s="2" customFormat="1">
      <c r="A337" s="36"/>
      <c r="B337" s="37"/>
      <c r="C337" s="36"/>
      <c r="D337" s="183" t="s">
        <v>128</v>
      </c>
      <c r="E337" s="36"/>
      <c r="F337" s="184" t="s">
        <v>361</v>
      </c>
      <c r="G337" s="36"/>
      <c r="H337" s="36"/>
      <c r="I337" s="185"/>
      <c r="J337" s="36"/>
      <c r="K337" s="36"/>
      <c r="L337" s="37"/>
      <c r="M337" s="186"/>
      <c r="N337" s="187"/>
      <c r="O337" s="75"/>
      <c r="P337" s="75"/>
      <c r="Q337" s="75"/>
      <c r="R337" s="75"/>
      <c r="S337" s="75"/>
      <c r="T337" s="7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7" t="s">
        <v>128</v>
      </c>
      <c r="AU337" s="17" t="s">
        <v>82</v>
      </c>
    </row>
    <row r="338" s="13" customFormat="1">
      <c r="A338" s="13"/>
      <c r="B338" s="188"/>
      <c r="C338" s="13"/>
      <c r="D338" s="183" t="s">
        <v>129</v>
      </c>
      <c r="E338" s="189" t="s">
        <v>1</v>
      </c>
      <c r="F338" s="190" t="s">
        <v>363</v>
      </c>
      <c r="G338" s="13"/>
      <c r="H338" s="191">
        <v>268.69999999999999</v>
      </c>
      <c r="I338" s="192"/>
      <c r="J338" s="13"/>
      <c r="K338" s="13"/>
      <c r="L338" s="188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9" t="s">
        <v>129</v>
      </c>
      <c r="AU338" s="189" t="s">
        <v>82</v>
      </c>
      <c r="AV338" s="13" t="s">
        <v>82</v>
      </c>
      <c r="AW338" s="13" t="s">
        <v>30</v>
      </c>
      <c r="AX338" s="13" t="s">
        <v>73</v>
      </c>
      <c r="AY338" s="189" t="s">
        <v>122</v>
      </c>
    </row>
    <row r="339" s="13" customFormat="1">
      <c r="A339" s="13"/>
      <c r="B339" s="188"/>
      <c r="C339" s="13"/>
      <c r="D339" s="183" t="s">
        <v>129</v>
      </c>
      <c r="E339" s="189" t="s">
        <v>1</v>
      </c>
      <c r="F339" s="190" t="s">
        <v>364</v>
      </c>
      <c r="G339" s="13"/>
      <c r="H339" s="191">
        <v>27.399999999999999</v>
      </c>
      <c r="I339" s="192"/>
      <c r="J339" s="13"/>
      <c r="K339" s="13"/>
      <c r="L339" s="188"/>
      <c r="M339" s="193"/>
      <c r="N339" s="194"/>
      <c r="O339" s="194"/>
      <c r="P339" s="194"/>
      <c r="Q339" s="194"/>
      <c r="R339" s="194"/>
      <c r="S339" s="194"/>
      <c r="T339" s="19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9" t="s">
        <v>129</v>
      </c>
      <c r="AU339" s="189" t="s">
        <v>82</v>
      </c>
      <c r="AV339" s="13" t="s">
        <v>82</v>
      </c>
      <c r="AW339" s="13" t="s">
        <v>30</v>
      </c>
      <c r="AX339" s="13" t="s">
        <v>73</v>
      </c>
      <c r="AY339" s="189" t="s">
        <v>122</v>
      </c>
    </row>
    <row r="340" s="14" customFormat="1">
      <c r="A340" s="14"/>
      <c r="B340" s="196"/>
      <c r="C340" s="14"/>
      <c r="D340" s="183" t="s">
        <v>129</v>
      </c>
      <c r="E340" s="197" t="s">
        <v>1</v>
      </c>
      <c r="F340" s="198" t="s">
        <v>131</v>
      </c>
      <c r="G340" s="14"/>
      <c r="H340" s="199">
        <v>296.09999999999997</v>
      </c>
      <c r="I340" s="200"/>
      <c r="J340" s="14"/>
      <c r="K340" s="14"/>
      <c r="L340" s="196"/>
      <c r="M340" s="201"/>
      <c r="N340" s="202"/>
      <c r="O340" s="202"/>
      <c r="P340" s="202"/>
      <c r="Q340" s="202"/>
      <c r="R340" s="202"/>
      <c r="S340" s="202"/>
      <c r="T340" s="20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7" t="s">
        <v>129</v>
      </c>
      <c r="AU340" s="197" t="s">
        <v>82</v>
      </c>
      <c r="AV340" s="14" t="s">
        <v>88</v>
      </c>
      <c r="AW340" s="14" t="s">
        <v>30</v>
      </c>
      <c r="AX340" s="14" t="s">
        <v>78</v>
      </c>
      <c r="AY340" s="197" t="s">
        <v>122</v>
      </c>
    </row>
    <row r="341" s="2" customFormat="1" ht="21.75" customHeight="1">
      <c r="A341" s="36"/>
      <c r="B341" s="169"/>
      <c r="C341" s="204" t="s">
        <v>365</v>
      </c>
      <c r="D341" s="204" t="s">
        <v>193</v>
      </c>
      <c r="E341" s="205" t="s">
        <v>366</v>
      </c>
      <c r="F341" s="206" t="s">
        <v>367</v>
      </c>
      <c r="G341" s="207" t="s">
        <v>217</v>
      </c>
      <c r="H341" s="208">
        <v>299.06099999999998</v>
      </c>
      <c r="I341" s="209"/>
      <c r="J341" s="210">
        <f>ROUND(I341*H341,2)</f>
        <v>0</v>
      </c>
      <c r="K341" s="206" t="s">
        <v>1</v>
      </c>
      <c r="L341" s="211"/>
      <c r="M341" s="212" t="s">
        <v>1</v>
      </c>
      <c r="N341" s="213" t="s">
        <v>38</v>
      </c>
      <c r="O341" s="75"/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1" t="s">
        <v>142</v>
      </c>
      <c r="AT341" s="181" t="s">
        <v>193</v>
      </c>
      <c r="AU341" s="181" t="s">
        <v>82</v>
      </c>
      <c r="AY341" s="17" t="s">
        <v>122</v>
      </c>
      <c r="BE341" s="182">
        <f>IF(N341="základní",J341,0)</f>
        <v>0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17" t="s">
        <v>78</v>
      </c>
      <c r="BK341" s="182">
        <f>ROUND(I341*H341,2)</f>
        <v>0</v>
      </c>
      <c r="BL341" s="17" t="s">
        <v>88</v>
      </c>
      <c r="BM341" s="181" t="s">
        <v>368</v>
      </c>
    </row>
    <row r="342" s="2" customFormat="1">
      <c r="A342" s="36"/>
      <c r="B342" s="37"/>
      <c r="C342" s="36"/>
      <c r="D342" s="183" t="s">
        <v>128</v>
      </c>
      <c r="E342" s="36"/>
      <c r="F342" s="184" t="s">
        <v>367</v>
      </c>
      <c r="G342" s="36"/>
      <c r="H342" s="36"/>
      <c r="I342" s="185"/>
      <c r="J342" s="36"/>
      <c r="K342" s="36"/>
      <c r="L342" s="37"/>
      <c r="M342" s="186"/>
      <c r="N342" s="187"/>
      <c r="O342" s="75"/>
      <c r="P342" s="75"/>
      <c r="Q342" s="75"/>
      <c r="R342" s="75"/>
      <c r="S342" s="75"/>
      <c r="T342" s="7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7" t="s">
        <v>128</v>
      </c>
      <c r="AU342" s="17" t="s">
        <v>82</v>
      </c>
    </row>
    <row r="343" s="13" customFormat="1">
      <c r="A343" s="13"/>
      <c r="B343" s="188"/>
      <c r="C343" s="13"/>
      <c r="D343" s="183" t="s">
        <v>129</v>
      </c>
      <c r="E343" s="189" t="s">
        <v>1</v>
      </c>
      <c r="F343" s="190" t="s">
        <v>369</v>
      </c>
      <c r="G343" s="13"/>
      <c r="H343" s="191">
        <v>299.06099999999998</v>
      </c>
      <c r="I343" s="192"/>
      <c r="J343" s="13"/>
      <c r="K343" s="13"/>
      <c r="L343" s="188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9" t="s">
        <v>129</v>
      </c>
      <c r="AU343" s="189" t="s">
        <v>82</v>
      </c>
      <c r="AV343" s="13" t="s">
        <v>82</v>
      </c>
      <c r="AW343" s="13" t="s">
        <v>30</v>
      </c>
      <c r="AX343" s="13" t="s">
        <v>73</v>
      </c>
      <c r="AY343" s="189" t="s">
        <v>122</v>
      </c>
    </row>
    <row r="344" s="14" customFormat="1">
      <c r="A344" s="14"/>
      <c r="B344" s="196"/>
      <c r="C344" s="14"/>
      <c r="D344" s="183" t="s">
        <v>129</v>
      </c>
      <c r="E344" s="197" t="s">
        <v>1</v>
      </c>
      <c r="F344" s="198" t="s">
        <v>131</v>
      </c>
      <c r="G344" s="14"/>
      <c r="H344" s="199">
        <v>299.06099999999998</v>
      </c>
      <c r="I344" s="200"/>
      <c r="J344" s="14"/>
      <c r="K344" s="14"/>
      <c r="L344" s="196"/>
      <c r="M344" s="201"/>
      <c r="N344" s="202"/>
      <c r="O344" s="202"/>
      <c r="P344" s="202"/>
      <c r="Q344" s="202"/>
      <c r="R344" s="202"/>
      <c r="S344" s="202"/>
      <c r="T344" s="20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7" t="s">
        <v>129</v>
      </c>
      <c r="AU344" s="197" t="s">
        <v>82</v>
      </c>
      <c r="AV344" s="14" t="s">
        <v>88</v>
      </c>
      <c r="AW344" s="14" t="s">
        <v>30</v>
      </c>
      <c r="AX344" s="14" t="s">
        <v>78</v>
      </c>
      <c r="AY344" s="197" t="s">
        <v>122</v>
      </c>
    </row>
    <row r="345" s="2" customFormat="1" ht="16.5" customHeight="1">
      <c r="A345" s="36"/>
      <c r="B345" s="169"/>
      <c r="C345" s="170" t="s">
        <v>250</v>
      </c>
      <c r="D345" s="170" t="s">
        <v>124</v>
      </c>
      <c r="E345" s="171" t="s">
        <v>370</v>
      </c>
      <c r="F345" s="172" t="s">
        <v>371</v>
      </c>
      <c r="G345" s="173" t="s">
        <v>206</v>
      </c>
      <c r="H345" s="174">
        <v>58</v>
      </c>
      <c r="I345" s="175"/>
      <c r="J345" s="176">
        <f>ROUND(I345*H345,2)</f>
        <v>0</v>
      </c>
      <c r="K345" s="172" t="s">
        <v>1</v>
      </c>
      <c r="L345" s="37"/>
      <c r="M345" s="177" t="s">
        <v>1</v>
      </c>
      <c r="N345" s="178" t="s">
        <v>38</v>
      </c>
      <c r="O345" s="75"/>
      <c r="P345" s="179">
        <f>O345*H345</f>
        <v>0</v>
      </c>
      <c r="Q345" s="179">
        <v>1.995E-06</v>
      </c>
      <c r="R345" s="179">
        <f>Q345*H345</f>
        <v>0.00011571</v>
      </c>
      <c r="S345" s="179">
        <v>0</v>
      </c>
      <c r="T345" s="180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1" t="s">
        <v>88</v>
      </c>
      <c r="AT345" s="181" t="s">
        <v>124</v>
      </c>
      <c r="AU345" s="181" t="s">
        <v>82</v>
      </c>
      <c r="AY345" s="17" t="s">
        <v>122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7" t="s">
        <v>78</v>
      </c>
      <c r="BK345" s="182">
        <f>ROUND(I345*H345,2)</f>
        <v>0</v>
      </c>
      <c r="BL345" s="17" t="s">
        <v>88</v>
      </c>
      <c r="BM345" s="181" t="s">
        <v>372</v>
      </c>
    </row>
    <row r="346" s="2" customFormat="1">
      <c r="A346" s="36"/>
      <c r="B346" s="37"/>
      <c r="C346" s="36"/>
      <c r="D346" s="183" t="s">
        <v>128</v>
      </c>
      <c r="E346" s="36"/>
      <c r="F346" s="184" t="s">
        <v>371</v>
      </c>
      <c r="G346" s="36"/>
      <c r="H346" s="36"/>
      <c r="I346" s="185"/>
      <c r="J346" s="36"/>
      <c r="K346" s="36"/>
      <c r="L346" s="37"/>
      <c r="M346" s="186"/>
      <c r="N346" s="187"/>
      <c r="O346" s="75"/>
      <c r="P346" s="75"/>
      <c r="Q346" s="75"/>
      <c r="R346" s="75"/>
      <c r="S346" s="75"/>
      <c r="T346" s="7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7" t="s">
        <v>128</v>
      </c>
      <c r="AU346" s="17" t="s">
        <v>82</v>
      </c>
    </row>
    <row r="347" s="13" customFormat="1">
      <c r="A347" s="13"/>
      <c r="B347" s="188"/>
      <c r="C347" s="13"/>
      <c r="D347" s="183" t="s">
        <v>129</v>
      </c>
      <c r="E347" s="189" t="s">
        <v>1</v>
      </c>
      <c r="F347" s="190" t="s">
        <v>284</v>
      </c>
      <c r="G347" s="13"/>
      <c r="H347" s="191">
        <v>58</v>
      </c>
      <c r="I347" s="192"/>
      <c r="J347" s="13"/>
      <c r="K347" s="13"/>
      <c r="L347" s="188"/>
      <c r="M347" s="193"/>
      <c r="N347" s="194"/>
      <c r="O347" s="194"/>
      <c r="P347" s="194"/>
      <c r="Q347" s="194"/>
      <c r="R347" s="194"/>
      <c r="S347" s="194"/>
      <c r="T347" s="19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9" t="s">
        <v>129</v>
      </c>
      <c r="AU347" s="189" t="s">
        <v>82</v>
      </c>
      <c r="AV347" s="13" t="s">
        <v>82</v>
      </c>
      <c r="AW347" s="13" t="s">
        <v>30</v>
      </c>
      <c r="AX347" s="13" t="s">
        <v>73</v>
      </c>
      <c r="AY347" s="189" t="s">
        <v>122</v>
      </c>
    </row>
    <row r="348" s="14" customFormat="1">
      <c r="A348" s="14"/>
      <c r="B348" s="196"/>
      <c r="C348" s="14"/>
      <c r="D348" s="183" t="s">
        <v>129</v>
      </c>
      <c r="E348" s="197" t="s">
        <v>1</v>
      </c>
      <c r="F348" s="198" t="s">
        <v>131</v>
      </c>
      <c r="G348" s="14"/>
      <c r="H348" s="199">
        <v>58</v>
      </c>
      <c r="I348" s="200"/>
      <c r="J348" s="14"/>
      <c r="K348" s="14"/>
      <c r="L348" s="196"/>
      <c r="M348" s="201"/>
      <c r="N348" s="202"/>
      <c r="O348" s="202"/>
      <c r="P348" s="202"/>
      <c r="Q348" s="202"/>
      <c r="R348" s="202"/>
      <c r="S348" s="202"/>
      <c r="T348" s="20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7" t="s">
        <v>129</v>
      </c>
      <c r="AU348" s="197" t="s">
        <v>82</v>
      </c>
      <c r="AV348" s="14" t="s">
        <v>88</v>
      </c>
      <c r="AW348" s="14" t="s">
        <v>30</v>
      </c>
      <c r="AX348" s="14" t="s">
        <v>78</v>
      </c>
      <c r="AY348" s="197" t="s">
        <v>122</v>
      </c>
    </row>
    <row r="349" s="12" customFormat="1" ht="22.8" customHeight="1">
      <c r="A349" s="12"/>
      <c r="B349" s="156"/>
      <c r="C349" s="12"/>
      <c r="D349" s="157" t="s">
        <v>72</v>
      </c>
      <c r="E349" s="167" t="s">
        <v>373</v>
      </c>
      <c r="F349" s="167" t="s">
        <v>374</v>
      </c>
      <c r="G349" s="12"/>
      <c r="H349" s="12"/>
      <c r="I349" s="159"/>
      <c r="J349" s="168">
        <f>BK349</f>
        <v>0</v>
      </c>
      <c r="K349" s="12"/>
      <c r="L349" s="156"/>
      <c r="M349" s="161"/>
      <c r="N349" s="162"/>
      <c r="O349" s="162"/>
      <c r="P349" s="163">
        <f>SUM(P350:P351)</f>
        <v>0</v>
      </c>
      <c r="Q349" s="162"/>
      <c r="R349" s="163">
        <f>SUM(R350:R351)</f>
        <v>0</v>
      </c>
      <c r="S349" s="162"/>
      <c r="T349" s="164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57" t="s">
        <v>78</v>
      </c>
      <c r="AT349" s="165" t="s">
        <v>72</v>
      </c>
      <c r="AU349" s="165" t="s">
        <v>78</v>
      </c>
      <c r="AY349" s="157" t="s">
        <v>122</v>
      </c>
      <c r="BK349" s="166">
        <f>SUM(BK350:BK351)</f>
        <v>0</v>
      </c>
    </row>
    <row r="350" s="2" customFormat="1" ht="24.15" customHeight="1">
      <c r="A350" s="36"/>
      <c r="B350" s="169"/>
      <c r="C350" s="170" t="s">
        <v>375</v>
      </c>
      <c r="D350" s="170" t="s">
        <v>124</v>
      </c>
      <c r="E350" s="171" t="s">
        <v>376</v>
      </c>
      <c r="F350" s="172" t="s">
        <v>377</v>
      </c>
      <c r="G350" s="173" t="s">
        <v>185</v>
      </c>
      <c r="H350" s="174">
        <v>268.02199999999999</v>
      </c>
      <c r="I350" s="175"/>
      <c r="J350" s="176">
        <f>ROUND(I350*H350,2)</f>
        <v>0</v>
      </c>
      <c r="K350" s="172" t="s">
        <v>1</v>
      </c>
      <c r="L350" s="37"/>
      <c r="M350" s="177" t="s">
        <v>1</v>
      </c>
      <c r="N350" s="178" t="s">
        <v>38</v>
      </c>
      <c r="O350" s="75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1" t="s">
        <v>88</v>
      </c>
      <c r="AT350" s="181" t="s">
        <v>124</v>
      </c>
      <c r="AU350" s="181" t="s">
        <v>82</v>
      </c>
      <c r="AY350" s="17" t="s">
        <v>122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7" t="s">
        <v>78</v>
      </c>
      <c r="BK350" s="182">
        <f>ROUND(I350*H350,2)</f>
        <v>0</v>
      </c>
      <c r="BL350" s="17" t="s">
        <v>88</v>
      </c>
      <c r="BM350" s="181" t="s">
        <v>378</v>
      </c>
    </row>
    <row r="351" s="2" customFormat="1">
      <c r="A351" s="36"/>
      <c r="B351" s="37"/>
      <c r="C351" s="36"/>
      <c r="D351" s="183" t="s">
        <v>128</v>
      </c>
      <c r="E351" s="36"/>
      <c r="F351" s="184" t="s">
        <v>377</v>
      </c>
      <c r="G351" s="36"/>
      <c r="H351" s="36"/>
      <c r="I351" s="185"/>
      <c r="J351" s="36"/>
      <c r="K351" s="36"/>
      <c r="L351" s="37"/>
      <c r="M351" s="186"/>
      <c r="N351" s="187"/>
      <c r="O351" s="75"/>
      <c r="P351" s="75"/>
      <c r="Q351" s="75"/>
      <c r="R351" s="75"/>
      <c r="S351" s="75"/>
      <c r="T351" s="7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7" t="s">
        <v>128</v>
      </c>
      <c r="AU351" s="17" t="s">
        <v>82</v>
      </c>
    </row>
    <row r="352" s="12" customFormat="1" ht="22.8" customHeight="1">
      <c r="A352" s="12"/>
      <c r="B352" s="156"/>
      <c r="C352" s="12"/>
      <c r="D352" s="157" t="s">
        <v>72</v>
      </c>
      <c r="E352" s="167" t="s">
        <v>379</v>
      </c>
      <c r="F352" s="167" t="s">
        <v>380</v>
      </c>
      <c r="G352" s="12"/>
      <c r="H352" s="12"/>
      <c r="I352" s="159"/>
      <c r="J352" s="168">
        <f>BK352</f>
        <v>0</v>
      </c>
      <c r="K352" s="12"/>
      <c r="L352" s="156"/>
      <c r="M352" s="161"/>
      <c r="N352" s="162"/>
      <c r="O352" s="162"/>
      <c r="P352" s="163">
        <f>SUM(P353:P366)</f>
        <v>0</v>
      </c>
      <c r="Q352" s="162"/>
      <c r="R352" s="163">
        <f>SUM(R353:R366)</f>
        <v>0</v>
      </c>
      <c r="S352" s="162"/>
      <c r="T352" s="164">
        <f>SUM(T353:T366)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57" t="s">
        <v>78</v>
      </c>
      <c r="AT352" s="165" t="s">
        <v>72</v>
      </c>
      <c r="AU352" s="165" t="s">
        <v>78</v>
      </c>
      <c r="AY352" s="157" t="s">
        <v>122</v>
      </c>
      <c r="BK352" s="166">
        <f>SUM(BK353:BK366)</f>
        <v>0</v>
      </c>
    </row>
    <row r="353" s="2" customFormat="1" ht="21.75" customHeight="1">
      <c r="A353" s="36"/>
      <c r="B353" s="169"/>
      <c r="C353" s="170" t="s">
        <v>258</v>
      </c>
      <c r="D353" s="170" t="s">
        <v>124</v>
      </c>
      <c r="E353" s="171" t="s">
        <v>381</v>
      </c>
      <c r="F353" s="172" t="s">
        <v>382</v>
      </c>
      <c r="G353" s="173" t="s">
        <v>185</v>
      </c>
      <c r="H353" s="174">
        <v>16.966000000000001</v>
      </c>
      <c r="I353" s="175"/>
      <c r="J353" s="176">
        <f>ROUND(I353*H353,2)</f>
        <v>0</v>
      </c>
      <c r="K353" s="172" t="s">
        <v>1</v>
      </c>
      <c r="L353" s="37"/>
      <c r="M353" s="177" t="s">
        <v>1</v>
      </c>
      <c r="N353" s="178" t="s">
        <v>38</v>
      </c>
      <c r="O353" s="75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1" t="s">
        <v>88</v>
      </c>
      <c r="AT353" s="181" t="s">
        <v>124</v>
      </c>
      <c r="AU353" s="181" t="s">
        <v>82</v>
      </c>
      <c r="AY353" s="17" t="s">
        <v>122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7" t="s">
        <v>78</v>
      </c>
      <c r="BK353" s="182">
        <f>ROUND(I353*H353,2)</f>
        <v>0</v>
      </c>
      <c r="BL353" s="17" t="s">
        <v>88</v>
      </c>
      <c r="BM353" s="181" t="s">
        <v>383</v>
      </c>
    </row>
    <row r="354" s="2" customFormat="1">
      <c r="A354" s="36"/>
      <c r="B354" s="37"/>
      <c r="C354" s="36"/>
      <c r="D354" s="183" t="s">
        <v>128</v>
      </c>
      <c r="E354" s="36"/>
      <c r="F354" s="184" t="s">
        <v>382</v>
      </c>
      <c r="G354" s="36"/>
      <c r="H354" s="36"/>
      <c r="I354" s="185"/>
      <c r="J354" s="36"/>
      <c r="K354" s="36"/>
      <c r="L354" s="37"/>
      <c r="M354" s="186"/>
      <c r="N354" s="187"/>
      <c r="O354" s="75"/>
      <c r="P354" s="75"/>
      <c r="Q354" s="75"/>
      <c r="R354" s="75"/>
      <c r="S354" s="75"/>
      <c r="T354" s="7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7" t="s">
        <v>128</v>
      </c>
      <c r="AU354" s="17" t="s">
        <v>82</v>
      </c>
    </row>
    <row r="355" s="13" customFormat="1">
      <c r="A355" s="13"/>
      <c r="B355" s="188"/>
      <c r="C355" s="13"/>
      <c r="D355" s="183" t="s">
        <v>129</v>
      </c>
      <c r="E355" s="189" t="s">
        <v>1</v>
      </c>
      <c r="F355" s="190" t="s">
        <v>384</v>
      </c>
      <c r="G355" s="13"/>
      <c r="H355" s="191">
        <v>16.966000000000001</v>
      </c>
      <c r="I355" s="192"/>
      <c r="J355" s="13"/>
      <c r="K355" s="13"/>
      <c r="L355" s="188"/>
      <c r="M355" s="193"/>
      <c r="N355" s="194"/>
      <c r="O355" s="194"/>
      <c r="P355" s="194"/>
      <c r="Q355" s="194"/>
      <c r="R355" s="194"/>
      <c r="S355" s="194"/>
      <c r="T355" s="19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9" t="s">
        <v>129</v>
      </c>
      <c r="AU355" s="189" t="s">
        <v>82</v>
      </c>
      <c r="AV355" s="13" t="s">
        <v>82</v>
      </c>
      <c r="AW355" s="13" t="s">
        <v>30</v>
      </c>
      <c r="AX355" s="13" t="s">
        <v>73</v>
      </c>
      <c r="AY355" s="189" t="s">
        <v>122</v>
      </c>
    </row>
    <row r="356" s="14" customFormat="1">
      <c r="A356" s="14"/>
      <c r="B356" s="196"/>
      <c r="C356" s="14"/>
      <c r="D356" s="183" t="s">
        <v>129</v>
      </c>
      <c r="E356" s="197" t="s">
        <v>1</v>
      </c>
      <c r="F356" s="198" t="s">
        <v>131</v>
      </c>
      <c r="G356" s="14"/>
      <c r="H356" s="199">
        <v>16.966000000000001</v>
      </c>
      <c r="I356" s="200"/>
      <c r="J356" s="14"/>
      <c r="K356" s="14"/>
      <c r="L356" s="196"/>
      <c r="M356" s="201"/>
      <c r="N356" s="202"/>
      <c r="O356" s="202"/>
      <c r="P356" s="202"/>
      <c r="Q356" s="202"/>
      <c r="R356" s="202"/>
      <c r="S356" s="202"/>
      <c r="T356" s="20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7" t="s">
        <v>129</v>
      </c>
      <c r="AU356" s="197" t="s">
        <v>82</v>
      </c>
      <c r="AV356" s="14" t="s">
        <v>88</v>
      </c>
      <c r="AW356" s="14" t="s">
        <v>30</v>
      </c>
      <c r="AX356" s="14" t="s">
        <v>78</v>
      </c>
      <c r="AY356" s="197" t="s">
        <v>122</v>
      </c>
    </row>
    <row r="357" s="2" customFormat="1" ht="24.15" customHeight="1">
      <c r="A357" s="36"/>
      <c r="B357" s="169"/>
      <c r="C357" s="170" t="s">
        <v>385</v>
      </c>
      <c r="D357" s="170" t="s">
        <v>124</v>
      </c>
      <c r="E357" s="171" t="s">
        <v>386</v>
      </c>
      <c r="F357" s="172" t="s">
        <v>387</v>
      </c>
      <c r="G357" s="173" t="s">
        <v>185</v>
      </c>
      <c r="H357" s="174">
        <v>169.66</v>
      </c>
      <c r="I357" s="175"/>
      <c r="J357" s="176">
        <f>ROUND(I357*H357,2)</f>
        <v>0</v>
      </c>
      <c r="K357" s="172" t="s">
        <v>1</v>
      </c>
      <c r="L357" s="37"/>
      <c r="M357" s="177" t="s">
        <v>1</v>
      </c>
      <c r="N357" s="178" t="s">
        <v>38</v>
      </c>
      <c r="O357" s="75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1" t="s">
        <v>88</v>
      </c>
      <c r="AT357" s="181" t="s">
        <v>124</v>
      </c>
      <c r="AU357" s="181" t="s">
        <v>82</v>
      </c>
      <c r="AY357" s="17" t="s">
        <v>122</v>
      </c>
      <c r="BE357" s="182">
        <f>IF(N357="základní",J357,0)</f>
        <v>0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7" t="s">
        <v>78</v>
      </c>
      <c r="BK357" s="182">
        <f>ROUND(I357*H357,2)</f>
        <v>0</v>
      </c>
      <c r="BL357" s="17" t="s">
        <v>88</v>
      </c>
      <c r="BM357" s="181" t="s">
        <v>388</v>
      </c>
    </row>
    <row r="358" s="2" customFormat="1">
      <c r="A358" s="36"/>
      <c r="B358" s="37"/>
      <c r="C358" s="36"/>
      <c r="D358" s="183" t="s">
        <v>128</v>
      </c>
      <c r="E358" s="36"/>
      <c r="F358" s="184" t="s">
        <v>387</v>
      </c>
      <c r="G358" s="36"/>
      <c r="H358" s="36"/>
      <c r="I358" s="185"/>
      <c r="J358" s="36"/>
      <c r="K358" s="36"/>
      <c r="L358" s="37"/>
      <c r="M358" s="186"/>
      <c r="N358" s="187"/>
      <c r="O358" s="75"/>
      <c r="P358" s="75"/>
      <c r="Q358" s="75"/>
      <c r="R358" s="75"/>
      <c r="S358" s="75"/>
      <c r="T358" s="7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7" t="s">
        <v>128</v>
      </c>
      <c r="AU358" s="17" t="s">
        <v>82</v>
      </c>
    </row>
    <row r="359" s="2" customFormat="1" ht="16.5" customHeight="1">
      <c r="A359" s="36"/>
      <c r="B359" s="169"/>
      <c r="C359" s="170" t="s">
        <v>262</v>
      </c>
      <c r="D359" s="170" t="s">
        <v>124</v>
      </c>
      <c r="E359" s="171" t="s">
        <v>389</v>
      </c>
      <c r="F359" s="172" t="s">
        <v>390</v>
      </c>
      <c r="G359" s="173" t="s">
        <v>185</v>
      </c>
      <c r="H359" s="174">
        <v>2.944</v>
      </c>
      <c r="I359" s="175"/>
      <c r="J359" s="176">
        <f>ROUND(I359*H359,2)</f>
        <v>0</v>
      </c>
      <c r="K359" s="172" t="s">
        <v>1</v>
      </c>
      <c r="L359" s="37"/>
      <c r="M359" s="177" t="s">
        <v>1</v>
      </c>
      <c r="N359" s="178" t="s">
        <v>38</v>
      </c>
      <c r="O359" s="75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1" t="s">
        <v>88</v>
      </c>
      <c r="AT359" s="181" t="s">
        <v>124</v>
      </c>
      <c r="AU359" s="181" t="s">
        <v>82</v>
      </c>
      <c r="AY359" s="17" t="s">
        <v>122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7" t="s">
        <v>78</v>
      </c>
      <c r="BK359" s="182">
        <f>ROUND(I359*H359,2)</f>
        <v>0</v>
      </c>
      <c r="BL359" s="17" t="s">
        <v>88</v>
      </c>
      <c r="BM359" s="181" t="s">
        <v>391</v>
      </c>
    </row>
    <row r="360" s="2" customFormat="1">
      <c r="A360" s="36"/>
      <c r="B360" s="37"/>
      <c r="C360" s="36"/>
      <c r="D360" s="183" t="s">
        <v>128</v>
      </c>
      <c r="E360" s="36"/>
      <c r="F360" s="184" t="s">
        <v>390</v>
      </c>
      <c r="G360" s="36"/>
      <c r="H360" s="36"/>
      <c r="I360" s="185"/>
      <c r="J360" s="36"/>
      <c r="K360" s="36"/>
      <c r="L360" s="37"/>
      <c r="M360" s="186"/>
      <c r="N360" s="187"/>
      <c r="O360" s="75"/>
      <c r="P360" s="75"/>
      <c r="Q360" s="75"/>
      <c r="R360" s="75"/>
      <c r="S360" s="75"/>
      <c r="T360" s="7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7" t="s">
        <v>128</v>
      </c>
      <c r="AU360" s="17" t="s">
        <v>82</v>
      </c>
    </row>
    <row r="361" s="13" customFormat="1">
      <c r="A361" s="13"/>
      <c r="B361" s="188"/>
      <c r="C361" s="13"/>
      <c r="D361" s="183" t="s">
        <v>129</v>
      </c>
      <c r="E361" s="189" t="s">
        <v>1</v>
      </c>
      <c r="F361" s="190" t="s">
        <v>392</v>
      </c>
      <c r="G361" s="13"/>
      <c r="H361" s="191">
        <v>2.944</v>
      </c>
      <c r="I361" s="192"/>
      <c r="J361" s="13"/>
      <c r="K361" s="13"/>
      <c r="L361" s="188"/>
      <c r="M361" s="193"/>
      <c r="N361" s="194"/>
      <c r="O361" s="194"/>
      <c r="P361" s="194"/>
      <c r="Q361" s="194"/>
      <c r="R361" s="194"/>
      <c r="S361" s="194"/>
      <c r="T361" s="19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9" t="s">
        <v>129</v>
      </c>
      <c r="AU361" s="189" t="s">
        <v>82</v>
      </c>
      <c r="AV361" s="13" t="s">
        <v>82</v>
      </c>
      <c r="AW361" s="13" t="s">
        <v>30</v>
      </c>
      <c r="AX361" s="13" t="s">
        <v>73</v>
      </c>
      <c r="AY361" s="189" t="s">
        <v>122</v>
      </c>
    </row>
    <row r="362" s="14" customFormat="1">
      <c r="A362" s="14"/>
      <c r="B362" s="196"/>
      <c r="C362" s="14"/>
      <c r="D362" s="183" t="s">
        <v>129</v>
      </c>
      <c r="E362" s="197" t="s">
        <v>1</v>
      </c>
      <c r="F362" s="198" t="s">
        <v>131</v>
      </c>
      <c r="G362" s="14"/>
      <c r="H362" s="199">
        <v>2.944</v>
      </c>
      <c r="I362" s="200"/>
      <c r="J362" s="14"/>
      <c r="K362" s="14"/>
      <c r="L362" s="196"/>
      <c r="M362" s="201"/>
      <c r="N362" s="202"/>
      <c r="O362" s="202"/>
      <c r="P362" s="202"/>
      <c r="Q362" s="202"/>
      <c r="R362" s="202"/>
      <c r="S362" s="202"/>
      <c r="T362" s="20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7" t="s">
        <v>129</v>
      </c>
      <c r="AU362" s="197" t="s">
        <v>82</v>
      </c>
      <c r="AV362" s="14" t="s">
        <v>88</v>
      </c>
      <c r="AW362" s="14" t="s">
        <v>30</v>
      </c>
      <c r="AX362" s="14" t="s">
        <v>78</v>
      </c>
      <c r="AY362" s="197" t="s">
        <v>122</v>
      </c>
    </row>
    <row r="363" s="2" customFormat="1" ht="16.5" customHeight="1">
      <c r="A363" s="36"/>
      <c r="B363" s="169"/>
      <c r="C363" s="170" t="s">
        <v>393</v>
      </c>
      <c r="D363" s="170" t="s">
        <v>124</v>
      </c>
      <c r="E363" s="171" t="s">
        <v>394</v>
      </c>
      <c r="F363" s="172" t="s">
        <v>395</v>
      </c>
      <c r="G363" s="173" t="s">
        <v>185</v>
      </c>
      <c r="H363" s="174">
        <v>14.022</v>
      </c>
      <c r="I363" s="175"/>
      <c r="J363" s="176">
        <f>ROUND(I363*H363,2)</f>
        <v>0</v>
      </c>
      <c r="K363" s="172" t="s">
        <v>1</v>
      </c>
      <c r="L363" s="37"/>
      <c r="M363" s="177" t="s">
        <v>1</v>
      </c>
      <c r="N363" s="178" t="s">
        <v>38</v>
      </c>
      <c r="O363" s="75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1" t="s">
        <v>88</v>
      </c>
      <c r="AT363" s="181" t="s">
        <v>124</v>
      </c>
      <c r="AU363" s="181" t="s">
        <v>82</v>
      </c>
      <c r="AY363" s="17" t="s">
        <v>122</v>
      </c>
      <c r="BE363" s="182">
        <f>IF(N363="základní",J363,0)</f>
        <v>0</v>
      </c>
      <c r="BF363" s="182">
        <f>IF(N363="snížená",J363,0)</f>
        <v>0</v>
      </c>
      <c r="BG363" s="182">
        <f>IF(N363="zákl. přenesená",J363,0)</f>
        <v>0</v>
      </c>
      <c r="BH363" s="182">
        <f>IF(N363="sníž. přenesená",J363,0)</f>
        <v>0</v>
      </c>
      <c r="BI363" s="182">
        <f>IF(N363="nulová",J363,0)</f>
        <v>0</v>
      </c>
      <c r="BJ363" s="17" t="s">
        <v>78</v>
      </c>
      <c r="BK363" s="182">
        <f>ROUND(I363*H363,2)</f>
        <v>0</v>
      </c>
      <c r="BL363" s="17" t="s">
        <v>88</v>
      </c>
      <c r="BM363" s="181" t="s">
        <v>396</v>
      </c>
    </row>
    <row r="364" s="2" customFormat="1">
      <c r="A364" s="36"/>
      <c r="B364" s="37"/>
      <c r="C364" s="36"/>
      <c r="D364" s="183" t="s">
        <v>128</v>
      </c>
      <c r="E364" s="36"/>
      <c r="F364" s="184" t="s">
        <v>395</v>
      </c>
      <c r="G364" s="36"/>
      <c r="H364" s="36"/>
      <c r="I364" s="185"/>
      <c r="J364" s="36"/>
      <c r="K364" s="36"/>
      <c r="L364" s="37"/>
      <c r="M364" s="186"/>
      <c r="N364" s="187"/>
      <c r="O364" s="75"/>
      <c r="P364" s="75"/>
      <c r="Q364" s="75"/>
      <c r="R364" s="75"/>
      <c r="S364" s="75"/>
      <c r="T364" s="7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7" t="s">
        <v>128</v>
      </c>
      <c r="AU364" s="17" t="s">
        <v>82</v>
      </c>
    </row>
    <row r="365" s="13" customFormat="1">
      <c r="A365" s="13"/>
      <c r="B365" s="188"/>
      <c r="C365" s="13"/>
      <c r="D365" s="183" t="s">
        <v>129</v>
      </c>
      <c r="E365" s="189" t="s">
        <v>1</v>
      </c>
      <c r="F365" s="190" t="s">
        <v>397</v>
      </c>
      <c r="G365" s="13"/>
      <c r="H365" s="191">
        <v>14.022</v>
      </c>
      <c r="I365" s="192"/>
      <c r="J365" s="13"/>
      <c r="K365" s="13"/>
      <c r="L365" s="188"/>
      <c r="M365" s="193"/>
      <c r="N365" s="194"/>
      <c r="O365" s="194"/>
      <c r="P365" s="194"/>
      <c r="Q365" s="194"/>
      <c r="R365" s="194"/>
      <c r="S365" s="194"/>
      <c r="T365" s="19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9" t="s">
        <v>129</v>
      </c>
      <c r="AU365" s="189" t="s">
        <v>82</v>
      </c>
      <c r="AV365" s="13" t="s">
        <v>82</v>
      </c>
      <c r="AW365" s="13" t="s">
        <v>30</v>
      </c>
      <c r="AX365" s="13" t="s">
        <v>73</v>
      </c>
      <c r="AY365" s="189" t="s">
        <v>122</v>
      </c>
    </row>
    <row r="366" s="14" customFormat="1">
      <c r="A366" s="14"/>
      <c r="B366" s="196"/>
      <c r="C366" s="14"/>
      <c r="D366" s="183" t="s">
        <v>129</v>
      </c>
      <c r="E366" s="197" t="s">
        <v>1</v>
      </c>
      <c r="F366" s="198" t="s">
        <v>131</v>
      </c>
      <c r="G366" s="14"/>
      <c r="H366" s="199">
        <v>14.022</v>
      </c>
      <c r="I366" s="200"/>
      <c r="J366" s="14"/>
      <c r="K366" s="14"/>
      <c r="L366" s="196"/>
      <c r="M366" s="214"/>
      <c r="N366" s="215"/>
      <c r="O366" s="215"/>
      <c r="P366" s="215"/>
      <c r="Q366" s="215"/>
      <c r="R366" s="215"/>
      <c r="S366" s="215"/>
      <c r="T366" s="21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7" t="s">
        <v>129</v>
      </c>
      <c r="AU366" s="197" t="s">
        <v>82</v>
      </c>
      <c r="AV366" s="14" t="s">
        <v>88</v>
      </c>
      <c r="AW366" s="14" t="s">
        <v>30</v>
      </c>
      <c r="AX366" s="14" t="s">
        <v>78</v>
      </c>
      <c r="AY366" s="197" t="s">
        <v>122</v>
      </c>
    </row>
    <row r="367" s="2" customFormat="1" ht="6.96" customHeight="1">
      <c r="A367" s="36"/>
      <c r="B367" s="58"/>
      <c r="C367" s="59"/>
      <c r="D367" s="59"/>
      <c r="E367" s="59"/>
      <c r="F367" s="59"/>
      <c r="G367" s="59"/>
      <c r="H367" s="59"/>
      <c r="I367" s="59"/>
      <c r="J367" s="59"/>
      <c r="K367" s="59"/>
      <c r="L367" s="37"/>
      <c r="M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</row>
  </sheetData>
  <autoFilter ref="C123:K3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204a - Zahořany chodník a zastávka u sil. III-11627 - Ceny KOMPET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92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24. 1. 2023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ROUND((SUM(BE123:BE150)),  2)</f>
        <v>0</v>
      </c>
      <c r="G33" s="36"/>
      <c r="H33" s="36"/>
      <c r="I33" s="126">
        <v>0.20999999999999999</v>
      </c>
      <c r="J33" s="125">
        <f>ROUND(((SUM(BE123:BE150))*I33),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ROUND((SUM(BF123:BF150)),  2)</f>
        <v>0</v>
      </c>
      <c r="G34" s="36"/>
      <c r="H34" s="36"/>
      <c r="I34" s="126">
        <v>0.14999999999999999</v>
      </c>
      <c r="J34" s="125">
        <f>ROUND(((SUM(BF123:BF150))*I34),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ROUND((SUM(BG123:BG150)),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ROUND((SUM(BH123:BH150)),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ROUND((SUM(BI123:BI150)),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204a - Zahořany chodník a zastávka u sil. III-11627 - Ceny KOMPET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2 - uznatelné vedlejší ro...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24. 1. 2023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95</v>
      </c>
      <c r="D94" s="127"/>
      <c r="E94" s="127"/>
      <c r="F94" s="127"/>
      <c r="G94" s="127"/>
      <c r="H94" s="127"/>
      <c r="I94" s="127"/>
      <c r="J94" s="136" t="s">
        <v>96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97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98</v>
      </c>
    </row>
    <row r="97" s="9" customFormat="1" ht="24.96" customHeight="1">
      <c r="A97" s="9"/>
      <c r="B97" s="138"/>
      <c r="C97" s="9"/>
      <c r="D97" s="139" t="s">
        <v>99</v>
      </c>
      <c r="E97" s="140"/>
      <c r="F97" s="140"/>
      <c r="G97" s="140"/>
      <c r="H97" s="140"/>
      <c r="I97" s="140"/>
      <c r="J97" s="141">
        <f>J124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104</v>
      </c>
      <c r="E98" s="144"/>
      <c r="F98" s="144"/>
      <c r="G98" s="144"/>
      <c r="H98" s="144"/>
      <c r="I98" s="144"/>
      <c r="J98" s="145">
        <f>J125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8"/>
      <c r="C99" s="9"/>
      <c r="D99" s="139" t="s">
        <v>399</v>
      </c>
      <c r="E99" s="140"/>
      <c r="F99" s="140"/>
      <c r="G99" s="140"/>
      <c r="H99" s="140"/>
      <c r="I99" s="140"/>
      <c r="J99" s="141">
        <f>J128</f>
        <v>0</v>
      </c>
      <c r="K99" s="9"/>
      <c r="L99" s="13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8"/>
      <c r="C100" s="9"/>
      <c r="D100" s="139" t="s">
        <v>400</v>
      </c>
      <c r="E100" s="140"/>
      <c r="F100" s="140"/>
      <c r="G100" s="140"/>
      <c r="H100" s="140"/>
      <c r="I100" s="140"/>
      <c r="J100" s="141">
        <f>J131</f>
        <v>0</v>
      </c>
      <c r="K100" s="9"/>
      <c r="L100" s="13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2"/>
      <c r="C101" s="10"/>
      <c r="D101" s="143" t="s">
        <v>401</v>
      </c>
      <c r="E101" s="144"/>
      <c r="F101" s="144"/>
      <c r="G101" s="144"/>
      <c r="H101" s="144"/>
      <c r="I101" s="144"/>
      <c r="J101" s="145">
        <f>J136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402</v>
      </c>
      <c r="E102" s="144"/>
      <c r="F102" s="144"/>
      <c r="G102" s="144"/>
      <c r="H102" s="144"/>
      <c r="I102" s="144"/>
      <c r="J102" s="145">
        <f>J141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403</v>
      </c>
      <c r="E103" s="144"/>
      <c r="F103" s="144"/>
      <c r="G103" s="144"/>
      <c r="H103" s="144"/>
      <c r="I103" s="144"/>
      <c r="J103" s="145">
        <f>J148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107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9" t="str">
        <f>E7</f>
        <v>204a - Zahořany chodník a zastávka u sil. III-11627 - Ceny KOMPET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92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2 - uznatelné vedlejší ro...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67" t="str">
        <f>IF(J12="","",J12)</f>
        <v>24. 1. 2023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 xml:space="preserve"> </v>
      </c>
      <c r="G119" s="36"/>
      <c r="H119" s="36"/>
      <c r="I119" s="30" t="s">
        <v>29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6"/>
      <c r="E120" s="36"/>
      <c r="F120" s="25" t="str">
        <f>IF(E18="","",E18)</f>
        <v>Vyplň údaj</v>
      </c>
      <c r="G120" s="36"/>
      <c r="H120" s="36"/>
      <c r="I120" s="30" t="s">
        <v>31</v>
      </c>
      <c r="J120" s="34" t="str">
        <f>E24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46"/>
      <c r="B122" s="147"/>
      <c r="C122" s="148" t="s">
        <v>108</v>
      </c>
      <c r="D122" s="149" t="s">
        <v>58</v>
      </c>
      <c r="E122" s="149" t="s">
        <v>54</v>
      </c>
      <c r="F122" s="149" t="s">
        <v>55</v>
      </c>
      <c r="G122" s="149" t="s">
        <v>109</v>
      </c>
      <c r="H122" s="149" t="s">
        <v>110</v>
      </c>
      <c r="I122" s="149" t="s">
        <v>111</v>
      </c>
      <c r="J122" s="149" t="s">
        <v>96</v>
      </c>
      <c r="K122" s="150" t="s">
        <v>112</v>
      </c>
      <c r="L122" s="151"/>
      <c r="M122" s="84" t="s">
        <v>1</v>
      </c>
      <c r="N122" s="85" t="s">
        <v>37</v>
      </c>
      <c r="O122" s="85" t="s">
        <v>113</v>
      </c>
      <c r="P122" s="85" t="s">
        <v>114</v>
      </c>
      <c r="Q122" s="85" t="s">
        <v>115</v>
      </c>
      <c r="R122" s="85" t="s">
        <v>116</v>
      </c>
      <c r="S122" s="85" t="s">
        <v>117</v>
      </c>
      <c r="T122" s="86" t="s">
        <v>118</v>
      </c>
      <c r="U122" s="146"/>
      <c r="V122" s="146"/>
      <c r="W122" s="146"/>
      <c r="X122" s="146"/>
      <c r="Y122" s="146"/>
      <c r="Z122" s="146"/>
      <c r="AA122" s="146"/>
      <c r="AB122" s="146"/>
      <c r="AC122" s="146"/>
      <c r="AD122" s="146"/>
      <c r="AE122" s="146"/>
    </row>
    <row r="123" s="2" customFormat="1" ht="22.8" customHeight="1">
      <c r="A123" s="36"/>
      <c r="B123" s="37"/>
      <c r="C123" s="91" t="s">
        <v>119</v>
      </c>
      <c r="D123" s="36"/>
      <c r="E123" s="36"/>
      <c r="F123" s="36"/>
      <c r="G123" s="36"/>
      <c r="H123" s="36"/>
      <c r="I123" s="36"/>
      <c r="J123" s="152">
        <f>BK123</f>
        <v>0</v>
      </c>
      <c r="K123" s="36"/>
      <c r="L123" s="37"/>
      <c r="M123" s="87"/>
      <c r="N123" s="71"/>
      <c r="O123" s="88"/>
      <c r="P123" s="153">
        <f>P124+P128+P131</f>
        <v>0</v>
      </c>
      <c r="Q123" s="88"/>
      <c r="R123" s="153">
        <f>R124+R128+R131</f>
        <v>0</v>
      </c>
      <c r="S123" s="88"/>
      <c r="T123" s="154">
        <f>T124+T128+T131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72</v>
      </c>
      <c r="AU123" s="17" t="s">
        <v>98</v>
      </c>
      <c r="BK123" s="155">
        <f>BK124+BK128+BK131</f>
        <v>0</v>
      </c>
    </row>
    <row r="124" s="12" customFormat="1" ht="25.92" customHeight="1">
      <c r="A124" s="12"/>
      <c r="B124" s="156"/>
      <c r="C124" s="12"/>
      <c r="D124" s="157" t="s">
        <v>72</v>
      </c>
      <c r="E124" s="158" t="s">
        <v>120</v>
      </c>
      <c r="F124" s="158" t="s">
        <v>121</v>
      </c>
      <c r="G124" s="12"/>
      <c r="H124" s="12"/>
      <c r="I124" s="159"/>
      <c r="J124" s="160">
        <f>BK124</f>
        <v>0</v>
      </c>
      <c r="K124" s="12"/>
      <c r="L124" s="156"/>
      <c r="M124" s="161"/>
      <c r="N124" s="162"/>
      <c r="O124" s="162"/>
      <c r="P124" s="163">
        <f>P125</f>
        <v>0</v>
      </c>
      <c r="Q124" s="162"/>
      <c r="R124" s="163">
        <f>R125</f>
        <v>0</v>
      </c>
      <c r="S124" s="162"/>
      <c r="T124" s="16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7" t="s">
        <v>78</v>
      </c>
      <c r="AT124" s="165" t="s">
        <v>72</v>
      </c>
      <c r="AU124" s="165" t="s">
        <v>73</v>
      </c>
      <c r="AY124" s="157" t="s">
        <v>122</v>
      </c>
      <c r="BK124" s="166">
        <f>BK125</f>
        <v>0</v>
      </c>
    </row>
    <row r="125" s="12" customFormat="1" ht="22.8" customHeight="1">
      <c r="A125" s="12"/>
      <c r="B125" s="156"/>
      <c r="C125" s="12"/>
      <c r="D125" s="157" t="s">
        <v>72</v>
      </c>
      <c r="E125" s="167" t="s">
        <v>161</v>
      </c>
      <c r="F125" s="167" t="s">
        <v>280</v>
      </c>
      <c r="G125" s="12"/>
      <c r="H125" s="12"/>
      <c r="I125" s="159"/>
      <c r="J125" s="168">
        <f>BK125</f>
        <v>0</v>
      </c>
      <c r="K125" s="12"/>
      <c r="L125" s="156"/>
      <c r="M125" s="161"/>
      <c r="N125" s="162"/>
      <c r="O125" s="162"/>
      <c r="P125" s="163">
        <f>SUM(P126:P127)</f>
        <v>0</v>
      </c>
      <c r="Q125" s="162"/>
      <c r="R125" s="163">
        <f>SUM(R126:R127)</f>
        <v>0</v>
      </c>
      <c r="S125" s="162"/>
      <c r="T125" s="16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7" t="s">
        <v>78</v>
      </c>
      <c r="AT125" s="165" t="s">
        <v>72</v>
      </c>
      <c r="AU125" s="165" t="s">
        <v>78</v>
      </c>
      <c r="AY125" s="157" t="s">
        <v>122</v>
      </c>
      <c r="BK125" s="166">
        <f>SUM(BK126:BK127)</f>
        <v>0</v>
      </c>
    </row>
    <row r="126" s="2" customFormat="1" ht="16.5" customHeight="1">
      <c r="A126" s="36"/>
      <c r="B126" s="169"/>
      <c r="C126" s="170" t="s">
        <v>78</v>
      </c>
      <c r="D126" s="170" t="s">
        <v>124</v>
      </c>
      <c r="E126" s="171" t="s">
        <v>404</v>
      </c>
      <c r="F126" s="172" t="s">
        <v>405</v>
      </c>
      <c r="G126" s="173" t="s">
        <v>406</v>
      </c>
      <c r="H126" s="174">
        <v>1</v>
      </c>
      <c r="I126" s="175"/>
      <c r="J126" s="176">
        <f>ROUND(I126*H126,2)</f>
        <v>0</v>
      </c>
      <c r="K126" s="172" t="s">
        <v>1</v>
      </c>
      <c r="L126" s="37"/>
      <c r="M126" s="177" t="s">
        <v>1</v>
      </c>
      <c r="N126" s="178" t="s">
        <v>38</v>
      </c>
      <c r="O126" s="75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1" t="s">
        <v>88</v>
      </c>
      <c r="AT126" s="181" t="s">
        <v>124</v>
      </c>
      <c r="AU126" s="181" t="s">
        <v>82</v>
      </c>
      <c r="AY126" s="17" t="s">
        <v>122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7" t="s">
        <v>78</v>
      </c>
      <c r="BK126" s="182">
        <f>ROUND(I126*H126,2)</f>
        <v>0</v>
      </c>
      <c r="BL126" s="17" t="s">
        <v>88</v>
      </c>
      <c r="BM126" s="181" t="s">
        <v>82</v>
      </c>
    </row>
    <row r="127" s="2" customFormat="1">
      <c r="A127" s="36"/>
      <c r="B127" s="37"/>
      <c r="C127" s="36"/>
      <c r="D127" s="183" t="s">
        <v>128</v>
      </c>
      <c r="E127" s="36"/>
      <c r="F127" s="184" t="s">
        <v>405</v>
      </c>
      <c r="G127" s="36"/>
      <c r="H127" s="36"/>
      <c r="I127" s="185"/>
      <c r="J127" s="36"/>
      <c r="K127" s="36"/>
      <c r="L127" s="37"/>
      <c r="M127" s="186"/>
      <c r="N127" s="187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128</v>
      </c>
      <c r="AU127" s="17" t="s">
        <v>82</v>
      </c>
    </row>
    <row r="128" s="12" customFormat="1" ht="25.92" customHeight="1">
      <c r="A128" s="12"/>
      <c r="B128" s="156"/>
      <c r="C128" s="12"/>
      <c r="D128" s="157" t="s">
        <v>72</v>
      </c>
      <c r="E128" s="158" t="s">
        <v>407</v>
      </c>
      <c r="F128" s="158" t="s">
        <v>408</v>
      </c>
      <c r="G128" s="12"/>
      <c r="H128" s="12"/>
      <c r="I128" s="159"/>
      <c r="J128" s="160">
        <f>BK128</f>
        <v>0</v>
      </c>
      <c r="K128" s="12"/>
      <c r="L128" s="156"/>
      <c r="M128" s="161"/>
      <c r="N128" s="162"/>
      <c r="O128" s="162"/>
      <c r="P128" s="163">
        <f>SUM(P129:P130)</f>
        <v>0</v>
      </c>
      <c r="Q128" s="162"/>
      <c r="R128" s="163">
        <f>SUM(R129:R130)</f>
        <v>0</v>
      </c>
      <c r="S128" s="162"/>
      <c r="T128" s="164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7" t="s">
        <v>88</v>
      </c>
      <c r="AT128" s="165" t="s">
        <v>72</v>
      </c>
      <c r="AU128" s="165" t="s">
        <v>73</v>
      </c>
      <c r="AY128" s="157" t="s">
        <v>122</v>
      </c>
      <c r="BK128" s="166">
        <f>SUM(BK129:BK130)</f>
        <v>0</v>
      </c>
    </row>
    <row r="129" s="2" customFormat="1" ht="16.5" customHeight="1">
      <c r="A129" s="36"/>
      <c r="B129" s="169"/>
      <c r="C129" s="170" t="s">
        <v>82</v>
      </c>
      <c r="D129" s="170" t="s">
        <v>124</v>
      </c>
      <c r="E129" s="171" t="s">
        <v>409</v>
      </c>
      <c r="F129" s="172" t="s">
        <v>410</v>
      </c>
      <c r="G129" s="173" t="s">
        <v>406</v>
      </c>
      <c r="H129" s="174">
        <v>1</v>
      </c>
      <c r="I129" s="175"/>
      <c r="J129" s="176">
        <f>ROUND(I129*H129,2)</f>
        <v>0</v>
      </c>
      <c r="K129" s="172" t="s">
        <v>1</v>
      </c>
      <c r="L129" s="37"/>
      <c r="M129" s="177" t="s">
        <v>1</v>
      </c>
      <c r="N129" s="178" t="s">
        <v>38</v>
      </c>
      <c r="O129" s="75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1" t="s">
        <v>411</v>
      </c>
      <c r="AT129" s="181" t="s">
        <v>124</v>
      </c>
      <c r="AU129" s="181" t="s">
        <v>78</v>
      </c>
      <c r="AY129" s="17" t="s">
        <v>122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7" t="s">
        <v>78</v>
      </c>
      <c r="BK129" s="182">
        <f>ROUND(I129*H129,2)</f>
        <v>0</v>
      </c>
      <c r="BL129" s="17" t="s">
        <v>411</v>
      </c>
      <c r="BM129" s="181" t="s">
        <v>88</v>
      </c>
    </row>
    <row r="130" s="2" customFormat="1">
      <c r="A130" s="36"/>
      <c r="B130" s="37"/>
      <c r="C130" s="36"/>
      <c r="D130" s="183" t="s">
        <v>128</v>
      </c>
      <c r="E130" s="36"/>
      <c r="F130" s="184" t="s">
        <v>410</v>
      </c>
      <c r="G130" s="36"/>
      <c r="H130" s="36"/>
      <c r="I130" s="185"/>
      <c r="J130" s="36"/>
      <c r="K130" s="36"/>
      <c r="L130" s="37"/>
      <c r="M130" s="186"/>
      <c r="N130" s="187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128</v>
      </c>
      <c r="AU130" s="17" t="s">
        <v>78</v>
      </c>
    </row>
    <row r="131" s="12" customFormat="1" ht="25.92" customHeight="1">
      <c r="A131" s="12"/>
      <c r="B131" s="156"/>
      <c r="C131" s="12"/>
      <c r="D131" s="157" t="s">
        <v>72</v>
      </c>
      <c r="E131" s="158" t="s">
        <v>412</v>
      </c>
      <c r="F131" s="158" t="s">
        <v>413</v>
      </c>
      <c r="G131" s="12"/>
      <c r="H131" s="12"/>
      <c r="I131" s="159"/>
      <c r="J131" s="160">
        <f>BK131</f>
        <v>0</v>
      </c>
      <c r="K131" s="12"/>
      <c r="L131" s="156"/>
      <c r="M131" s="161"/>
      <c r="N131" s="162"/>
      <c r="O131" s="162"/>
      <c r="P131" s="163">
        <f>P132+SUM(P133:P136)+P141+P148</f>
        <v>0</v>
      </c>
      <c r="Q131" s="162"/>
      <c r="R131" s="163">
        <f>R132+SUM(R133:R136)+R141+R148</f>
        <v>0</v>
      </c>
      <c r="S131" s="162"/>
      <c r="T131" s="164">
        <f>T132+SUM(T133:T136)+T141+T148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7" t="s">
        <v>144</v>
      </c>
      <c r="AT131" s="165" t="s">
        <v>72</v>
      </c>
      <c r="AU131" s="165" t="s">
        <v>73</v>
      </c>
      <c r="AY131" s="157" t="s">
        <v>122</v>
      </c>
      <c r="BK131" s="166">
        <f>BK132+SUM(BK133:BK136)+BK141+BK148</f>
        <v>0</v>
      </c>
    </row>
    <row r="132" s="2" customFormat="1" ht="16.5" customHeight="1">
      <c r="A132" s="36"/>
      <c r="B132" s="169"/>
      <c r="C132" s="170" t="s">
        <v>85</v>
      </c>
      <c r="D132" s="170" t="s">
        <v>124</v>
      </c>
      <c r="E132" s="171" t="s">
        <v>414</v>
      </c>
      <c r="F132" s="172" t="s">
        <v>415</v>
      </c>
      <c r="G132" s="173" t="s">
        <v>416</v>
      </c>
      <c r="H132" s="174">
        <v>1</v>
      </c>
      <c r="I132" s="175"/>
      <c r="J132" s="176">
        <f>ROUND(I132*H132,2)</f>
        <v>0</v>
      </c>
      <c r="K132" s="172" t="s">
        <v>1</v>
      </c>
      <c r="L132" s="37"/>
      <c r="M132" s="177" t="s">
        <v>1</v>
      </c>
      <c r="N132" s="178" t="s">
        <v>38</v>
      </c>
      <c r="O132" s="75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1" t="s">
        <v>88</v>
      </c>
      <c r="AT132" s="181" t="s">
        <v>124</v>
      </c>
      <c r="AU132" s="181" t="s">
        <v>78</v>
      </c>
      <c r="AY132" s="17" t="s">
        <v>122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7" t="s">
        <v>78</v>
      </c>
      <c r="BK132" s="182">
        <f>ROUND(I132*H132,2)</f>
        <v>0</v>
      </c>
      <c r="BL132" s="17" t="s">
        <v>88</v>
      </c>
      <c r="BM132" s="181" t="s">
        <v>138</v>
      </c>
    </row>
    <row r="133" s="2" customFormat="1">
      <c r="A133" s="36"/>
      <c r="B133" s="37"/>
      <c r="C133" s="36"/>
      <c r="D133" s="183" t="s">
        <v>128</v>
      </c>
      <c r="E133" s="36"/>
      <c r="F133" s="184" t="s">
        <v>415</v>
      </c>
      <c r="G133" s="36"/>
      <c r="H133" s="36"/>
      <c r="I133" s="185"/>
      <c r="J133" s="36"/>
      <c r="K133" s="36"/>
      <c r="L133" s="37"/>
      <c r="M133" s="186"/>
      <c r="N133" s="187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128</v>
      </c>
      <c r="AU133" s="17" t="s">
        <v>78</v>
      </c>
    </row>
    <row r="134" s="2" customFormat="1" ht="16.5" customHeight="1">
      <c r="A134" s="36"/>
      <c r="B134" s="169"/>
      <c r="C134" s="170" t="s">
        <v>88</v>
      </c>
      <c r="D134" s="170" t="s">
        <v>124</v>
      </c>
      <c r="E134" s="171" t="s">
        <v>417</v>
      </c>
      <c r="F134" s="172" t="s">
        <v>418</v>
      </c>
      <c r="G134" s="173" t="s">
        <v>416</v>
      </c>
      <c r="H134" s="174">
        <v>1</v>
      </c>
      <c r="I134" s="175"/>
      <c r="J134" s="176">
        <f>ROUND(I134*H134,2)</f>
        <v>0</v>
      </c>
      <c r="K134" s="172" t="s">
        <v>1</v>
      </c>
      <c r="L134" s="37"/>
      <c r="M134" s="177" t="s">
        <v>1</v>
      </c>
      <c r="N134" s="178" t="s">
        <v>38</v>
      </c>
      <c r="O134" s="75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1" t="s">
        <v>88</v>
      </c>
      <c r="AT134" s="181" t="s">
        <v>124</v>
      </c>
      <c r="AU134" s="181" t="s">
        <v>78</v>
      </c>
      <c r="AY134" s="17" t="s">
        <v>122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7" t="s">
        <v>78</v>
      </c>
      <c r="BK134" s="182">
        <f>ROUND(I134*H134,2)</f>
        <v>0</v>
      </c>
      <c r="BL134" s="17" t="s">
        <v>88</v>
      </c>
      <c r="BM134" s="181" t="s">
        <v>142</v>
      </c>
    </row>
    <row r="135" s="2" customFormat="1">
      <c r="A135" s="36"/>
      <c r="B135" s="37"/>
      <c r="C135" s="36"/>
      <c r="D135" s="183" t="s">
        <v>128</v>
      </c>
      <c r="E135" s="36"/>
      <c r="F135" s="184" t="s">
        <v>418</v>
      </c>
      <c r="G135" s="36"/>
      <c r="H135" s="36"/>
      <c r="I135" s="185"/>
      <c r="J135" s="36"/>
      <c r="K135" s="36"/>
      <c r="L135" s="37"/>
      <c r="M135" s="186"/>
      <c r="N135" s="187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128</v>
      </c>
      <c r="AU135" s="17" t="s">
        <v>78</v>
      </c>
    </row>
    <row r="136" s="12" customFormat="1" ht="22.8" customHeight="1">
      <c r="A136" s="12"/>
      <c r="B136" s="156"/>
      <c r="C136" s="12"/>
      <c r="D136" s="157" t="s">
        <v>72</v>
      </c>
      <c r="E136" s="167" t="s">
        <v>419</v>
      </c>
      <c r="F136" s="167" t="s">
        <v>420</v>
      </c>
      <c r="G136" s="12"/>
      <c r="H136" s="12"/>
      <c r="I136" s="159"/>
      <c r="J136" s="168">
        <f>BK136</f>
        <v>0</v>
      </c>
      <c r="K136" s="12"/>
      <c r="L136" s="156"/>
      <c r="M136" s="161"/>
      <c r="N136" s="162"/>
      <c r="O136" s="162"/>
      <c r="P136" s="163">
        <f>SUM(P137:P140)</f>
        <v>0</v>
      </c>
      <c r="Q136" s="162"/>
      <c r="R136" s="163">
        <f>SUM(R137:R140)</f>
        <v>0</v>
      </c>
      <c r="S136" s="162"/>
      <c r="T136" s="164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7" t="s">
        <v>144</v>
      </c>
      <c r="AT136" s="165" t="s">
        <v>72</v>
      </c>
      <c r="AU136" s="165" t="s">
        <v>78</v>
      </c>
      <c r="AY136" s="157" t="s">
        <v>122</v>
      </c>
      <c r="BK136" s="166">
        <f>SUM(BK137:BK140)</f>
        <v>0</v>
      </c>
    </row>
    <row r="137" s="2" customFormat="1" ht="16.5" customHeight="1">
      <c r="A137" s="36"/>
      <c r="B137" s="169"/>
      <c r="C137" s="170" t="s">
        <v>144</v>
      </c>
      <c r="D137" s="170" t="s">
        <v>124</v>
      </c>
      <c r="E137" s="171" t="s">
        <v>421</v>
      </c>
      <c r="F137" s="172" t="s">
        <v>422</v>
      </c>
      <c r="G137" s="173" t="s">
        <v>423</v>
      </c>
      <c r="H137" s="174">
        <v>1</v>
      </c>
      <c r="I137" s="175"/>
      <c r="J137" s="176">
        <f>ROUND(I137*H137,2)</f>
        <v>0</v>
      </c>
      <c r="K137" s="172" t="s">
        <v>1</v>
      </c>
      <c r="L137" s="37"/>
      <c r="M137" s="177" t="s">
        <v>1</v>
      </c>
      <c r="N137" s="178" t="s">
        <v>38</v>
      </c>
      <c r="O137" s="7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1" t="s">
        <v>88</v>
      </c>
      <c r="AT137" s="181" t="s">
        <v>124</v>
      </c>
      <c r="AU137" s="181" t="s">
        <v>82</v>
      </c>
      <c r="AY137" s="17" t="s">
        <v>122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7" t="s">
        <v>78</v>
      </c>
      <c r="BK137" s="182">
        <f>ROUND(I137*H137,2)</f>
        <v>0</v>
      </c>
      <c r="BL137" s="17" t="s">
        <v>88</v>
      </c>
      <c r="BM137" s="181" t="s">
        <v>147</v>
      </c>
    </row>
    <row r="138" s="2" customFormat="1">
      <c r="A138" s="36"/>
      <c r="B138" s="37"/>
      <c r="C138" s="36"/>
      <c r="D138" s="183" t="s">
        <v>128</v>
      </c>
      <c r="E138" s="36"/>
      <c r="F138" s="184" t="s">
        <v>422</v>
      </c>
      <c r="G138" s="36"/>
      <c r="H138" s="36"/>
      <c r="I138" s="185"/>
      <c r="J138" s="36"/>
      <c r="K138" s="36"/>
      <c r="L138" s="37"/>
      <c r="M138" s="186"/>
      <c r="N138" s="187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128</v>
      </c>
      <c r="AU138" s="17" t="s">
        <v>82</v>
      </c>
    </row>
    <row r="139" s="2" customFormat="1" ht="24.15" customHeight="1">
      <c r="A139" s="36"/>
      <c r="B139" s="169"/>
      <c r="C139" s="170" t="s">
        <v>138</v>
      </c>
      <c r="D139" s="170" t="s">
        <v>124</v>
      </c>
      <c r="E139" s="171" t="s">
        <v>424</v>
      </c>
      <c r="F139" s="172" t="s">
        <v>425</v>
      </c>
      <c r="G139" s="173" t="s">
        <v>423</v>
      </c>
      <c r="H139" s="174">
        <v>1</v>
      </c>
      <c r="I139" s="175"/>
      <c r="J139" s="176">
        <f>ROUND(I139*H139,2)</f>
        <v>0</v>
      </c>
      <c r="K139" s="172" t="s">
        <v>1</v>
      </c>
      <c r="L139" s="37"/>
      <c r="M139" s="177" t="s">
        <v>1</v>
      </c>
      <c r="N139" s="178" t="s">
        <v>38</v>
      </c>
      <c r="O139" s="7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88</v>
      </c>
      <c r="AT139" s="181" t="s">
        <v>124</v>
      </c>
      <c r="AU139" s="181" t="s">
        <v>82</v>
      </c>
      <c r="AY139" s="17" t="s">
        <v>122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78</v>
      </c>
      <c r="BK139" s="182">
        <f>ROUND(I139*H139,2)</f>
        <v>0</v>
      </c>
      <c r="BL139" s="17" t="s">
        <v>88</v>
      </c>
      <c r="BM139" s="181" t="s">
        <v>151</v>
      </c>
    </row>
    <row r="140" s="2" customFormat="1">
      <c r="A140" s="36"/>
      <c r="B140" s="37"/>
      <c r="C140" s="36"/>
      <c r="D140" s="183" t="s">
        <v>128</v>
      </c>
      <c r="E140" s="36"/>
      <c r="F140" s="184" t="s">
        <v>425</v>
      </c>
      <c r="G140" s="36"/>
      <c r="H140" s="36"/>
      <c r="I140" s="185"/>
      <c r="J140" s="36"/>
      <c r="K140" s="36"/>
      <c r="L140" s="37"/>
      <c r="M140" s="186"/>
      <c r="N140" s="187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128</v>
      </c>
      <c r="AU140" s="17" t="s">
        <v>82</v>
      </c>
    </row>
    <row r="141" s="12" customFormat="1" ht="22.8" customHeight="1">
      <c r="A141" s="12"/>
      <c r="B141" s="156"/>
      <c r="C141" s="12"/>
      <c r="D141" s="157" t="s">
        <v>72</v>
      </c>
      <c r="E141" s="167" t="s">
        <v>426</v>
      </c>
      <c r="F141" s="167" t="s">
        <v>427</v>
      </c>
      <c r="G141" s="12"/>
      <c r="H141" s="12"/>
      <c r="I141" s="159"/>
      <c r="J141" s="168">
        <f>BK141</f>
        <v>0</v>
      </c>
      <c r="K141" s="12"/>
      <c r="L141" s="156"/>
      <c r="M141" s="161"/>
      <c r="N141" s="162"/>
      <c r="O141" s="162"/>
      <c r="P141" s="163">
        <f>SUM(P142:P147)</f>
        <v>0</v>
      </c>
      <c r="Q141" s="162"/>
      <c r="R141" s="163">
        <f>SUM(R142:R147)</f>
        <v>0</v>
      </c>
      <c r="S141" s="162"/>
      <c r="T141" s="164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7" t="s">
        <v>144</v>
      </c>
      <c r="AT141" s="165" t="s">
        <v>72</v>
      </c>
      <c r="AU141" s="165" t="s">
        <v>78</v>
      </c>
      <c r="AY141" s="157" t="s">
        <v>122</v>
      </c>
      <c r="BK141" s="166">
        <f>SUM(BK142:BK147)</f>
        <v>0</v>
      </c>
    </row>
    <row r="142" s="2" customFormat="1" ht="16.5" customHeight="1">
      <c r="A142" s="36"/>
      <c r="B142" s="169"/>
      <c r="C142" s="170" t="s">
        <v>152</v>
      </c>
      <c r="D142" s="170" t="s">
        <v>124</v>
      </c>
      <c r="E142" s="171" t="s">
        <v>428</v>
      </c>
      <c r="F142" s="172" t="s">
        <v>429</v>
      </c>
      <c r="G142" s="173" t="s">
        <v>416</v>
      </c>
      <c r="H142" s="174">
        <v>1</v>
      </c>
      <c r="I142" s="175"/>
      <c r="J142" s="176">
        <f>ROUND(I142*H142,2)</f>
        <v>0</v>
      </c>
      <c r="K142" s="172" t="s">
        <v>1</v>
      </c>
      <c r="L142" s="37"/>
      <c r="M142" s="177" t="s">
        <v>1</v>
      </c>
      <c r="N142" s="178" t="s">
        <v>38</v>
      </c>
      <c r="O142" s="75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1" t="s">
        <v>88</v>
      </c>
      <c r="AT142" s="181" t="s">
        <v>124</v>
      </c>
      <c r="AU142" s="181" t="s">
        <v>82</v>
      </c>
      <c r="AY142" s="17" t="s">
        <v>122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7" t="s">
        <v>78</v>
      </c>
      <c r="BK142" s="182">
        <f>ROUND(I142*H142,2)</f>
        <v>0</v>
      </c>
      <c r="BL142" s="17" t="s">
        <v>88</v>
      </c>
      <c r="BM142" s="181" t="s">
        <v>155</v>
      </c>
    </row>
    <row r="143" s="2" customFormat="1">
      <c r="A143" s="36"/>
      <c r="B143" s="37"/>
      <c r="C143" s="36"/>
      <c r="D143" s="183" t="s">
        <v>128</v>
      </c>
      <c r="E143" s="36"/>
      <c r="F143" s="184" t="s">
        <v>429</v>
      </c>
      <c r="G143" s="36"/>
      <c r="H143" s="36"/>
      <c r="I143" s="185"/>
      <c r="J143" s="36"/>
      <c r="K143" s="36"/>
      <c r="L143" s="37"/>
      <c r="M143" s="186"/>
      <c r="N143" s="187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128</v>
      </c>
      <c r="AU143" s="17" t="s">
        <v>82</v>
      </c>
    </row>
    <row r="144" s="2" customFormat="1" ht="16.5" customHeight="1">
      <c r="A144" s="36"/>
      <c r="B144" s="169"/>
      <c r="C144" s="170" t="s">
        <v>142</v>
      </c>
      <c r="D144" s="170" t="s">
        <v>124</v>
      </c>
      <c r="E144" s="171" t="s">
        <v>430</v>
      </c>
      <c r="F144" s="172" t="s">
        <v>431</v>
      </c>
      <c r="G144" s="173" t="s">
        <v>423</v>
      </c>
      <c r="H144" s="174">
        <v>4</v>
      </c>
      <c r="I144" s="175"/>
      <c r="J144" s="176">
        <f>ROUND(I144*H144,2)</f>
        <v>0</v>
      </c>
      <c r="K144" s="172" t="s">
        <v>1</v>
      </c>
      <c r="L144" s="37"/>
      <c r="M144" s="177" t="s">
        <v>1</v>
      </c>
      <c r="N144" s="178" t="s">
        <v>38</v>
      </c>
      <c r="O144" s="75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1" t="s">
        <v>88</v>
      </c>
      <c r="AT144" s="181" t="s">
        <v>124</v>
      </c>
      <c r="AU144" s="181" t="s">
        <v>82</v>
      </c>
      <c r="AY144" s="17" t="s">
        <v>122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78</v>
      </c>
      <c r="BK144" s="182">
        <f>ROUND(I144*H144,2)</f>
        <v>0</v>
      </c>
      <c r="BL144" s="17" t="s">
        <v>88</v>
      </c>
      <c r="BM144" s="181" t="s">
        <v>159</v>
      </c>
    </row>
    <row r="145" s="2" customFormat="1">
      <c r="A145" s="36"/>
      <c r="B145" s="37"/>
      <c r="C145" s="36"/>
      <c r="D145" s="183" t="s">
        <v>128</v>
      </c>
      <c r="E145" s="36"/>
      <c r="F145" s="184" t="s">
        <v>431</v>
      </c>
      <c r="G145" s="36"/>
      <c r="H145" s="36"/>
      <c r="I145" s="185"/>
      <c r="J145" s="36"/>
      <c r="K145" s="36"/>
      <c r="L145" s="37"/>
      <c r="M145" s="186"/>
      <c r="N145" s="187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128</v>
      </c>
      <c r="AU145" s="17" t="s">
        <v>82</v>
      </c>
    </row>
    <row r="146" s="2" customFormat="1" ht="16.5" customHeight="1">
      <c r="A146" s="36"/>
      <c r="B146" s="169"/>
      <c r="C146" s="170" t="s">
        <v>161</v>
      </c>
      <c r="D146" s="170" t="s">
        <v>124</v>
      </c>
      <c r="E146" s="171" t="s">
        <v>432</v>
      </c>
      <c r="F146" s="172" t="s">
        <v>433</v>
      </c>
      <c r="G146" s="173" t="s">
        <v>416</v>
      </c>
      <c r="H146" s="174">
        <v>1</v>
      </c>
      <c r="I146" s="175"/>
      <c r="J146" s="176">
        <f>ROUND(I146*H146,2)</f>
        <v>0</v>
      </c>
      <c r="K146" s="172" t="s">
        <v>1</v>
      </c>
      <c r="L146" s="37"/>
      <c r="M146" s="177" t="s">
        <v>1</v>
      </c>
      <c r="N146" s="178" t="s">
        <v>38</v>
      </c>
      <c r="O146" s="75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1" t="s">
        <v>88</v>
      </c>
      <c r="AT146" s="181" t="s">
        <v>124</v>
      </c>
      <c r="AU146" s="181" t="s">
        <v>82</v>
      </c>
      <c r="AY146" s="17" t="s">
        <v>122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7" t="s">
        <v>78</v>
      </c>
      <c r="BK146" s="182">
        <f>ROUND(I146*H146,2)</f>
        <v>0</v>
      </c>
      <c r="BL146" s="17" t="s">
        <v>88</v>
      </c>
      <c r="BM146" s="181" t="s">
        <v>164</v>
      </c>
    </row>
    <row r="147" s="2" customFormat="1">
      <c r="A147" s="36"/>
      <c r="B147" s="37"/>
      <c r="C147" s="36"/>
      <c r="D147" s="183" t="s">
        <v>128</v>
      </c>
      <c r="E147" s="36"/>
      <c r="F147" s="184" t="s">
        <v>433</v>
      </c>
      <c r="G147" s="36"/>
      <c r="H147" s="36"/>
      <c r="I147" s="185"/>
      <c r="J147" s="36"/>
      <c r="K147" s="36"/>
      <c r="L147" s="37"/>
      <c r="M147" s="186"/>
      <c r="N147" s="187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128</v>
      </c>
      <c r="AU147" s="17" t="s">
        <v>82</v>
      </c>
    </row>
    <row r="148" s="12" customFormat="1" ht="22.8" customHeight="1">
      <c r="A148" s="12"/>
      <c r="B148" s="156"/>
      <c r="C148" s="12"/>
      <c r="D148" s="157" t="s">
        <v>72</v>
      </c>
      <c r="E148" s="167" t="s">
        <v>434</v>
      </c>
      <c r="F148" s="167" t="s">
        <v>435</v>
      </c>
      <c r="G148" s="12"/>
      <c r="H148" s="12"/>
      <c r="I148" s="159"/>
      <c r="J148" s="168">
        <f>BK148</f>
        <v>0</v>
      </c>
      <c r="K148" s="12"/>
      <c r="L148" s="156"/>
      <c r="M148" s="161"/>
      <c r="N148" s="162"/>
      <c r="O148" s="162"/>
      <c r="P148" s="163">
        <f>SUM(P149:P150)</f>
        <v>0</v>
      </c>
      <c r="Q148" s="162"/>
      <c r="R148" s="163">
        <f>SUM(R149:R150)</f>
        <v>0</v>
      </c>
      <c r="S148" s="162"/>
      <c r="T148" s="164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7" t="s">
        <v>144</v>
      </c>
      <c r="AT148" s="165" t="s">
        <v>72</v>
      </c>
      <c r="AU148" s="165" t="s">
        <v>78</v>
      </c>
      <c r="AY148" s="157" t="s">
        <v>122</v>
      </c>
      <c r="BK148" s="166">
        <f>SUM(BK149:BK150)</f>
        <v>0</v>
      </c>
    </row>
    <row r="149" s="2" customFormat="1" ht="16.5" customHeight="1">
      <c r="A149" s="36"/>
      <c r="B149" s="169"/>
      <c r="C149" s="170" t="s">
        <v>147</v>
      </c>
      <c r="D149" s="170" t="s">
        <v>124</v>
      </c>
      <c r="E149" s="171" t="s">
        <v>436</v>
      </c>
      <c r="F149" s="172" t="s">
        <v>437</v>
      </c>
      <c r="G149" s="173" t="s">
        <v>416</v>
      </c>
      <c r="H149" s="174">
        <v>1</v>
      </c>
      <c r="I149" s="175"/>
      <c r="J149" s="176">
        <f>ROUND(I149*H149,2)</f>
        <v>0</v>
      </c>
      <c r="K149" s="172" t="s">
        <v>1</v>
      </c>
      <c r="L149" s="37"/>
      <c r="M149" s="177" t="s">
        <v>1</v>
      </c>
      <c r="N149" s="178" t="s">
        <v>38</v>
      </c>
      <c r="O149" s="7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1" t="s">
        <v>88</v>
      </c>
      <c r="AT149" s="181" t="s">
        <v>124</v>
      </c>
      <c r="AU149" s="181" t="s">
        <v>82</v>
      </c>
      <c r="AY149" s="17" t="s">
        <v>122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7" t="s">
        <v>78</v>
      </c>
      <c r="BK149" s="182">
        <f>ROUND(I149*H149,2)</f>
        <v>0</v>
      </c>
      <c r="BL149" s="17" t="s">
        <v>88</v>
      </c>
      <c r="BM149" s="181" t="s">
        <v>168</v>
      </c>
    </row>
    <row r="150" s="2" customFormat="1">
      <c r="A150" s="36"/>
      <c r="B150" s="37"/>
      <c r="C150" s="36"/>
      <c r="D150" s="183" t="s">
        <v>128</v>
      </c>
      <c r="E150" s="36"/>
      <c r="F150" s="184" t="s">
        <v>437</v>
      </c>
      <c r="G150" s="36"/>
      <c r="H150" s="36"/>
      <c r="I150" s="185"/>
      <c r="J150" s="36"/>
      <c r="K150" s="36"/>
      <c r="L150" s="37"/>
      <c r="M150" s="217"/>
      <c r="N150" s="218"/>
      <c r="O150" s="219"/>
      <c r="P150" s="219"/>
      <c r="Q150" s="219"/>
      <c r="R150" s="219"/>
      <c r="S150" s="219"/>
      <c r="T150" s="22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128</v>
      </c>
      <c r="AU150" s="17" t="s">
        <v>82</v>
      </c>
    </row>
    <row r="151" s="2" customFormat="1" ht="6.96" customHeight="1">
      <c r="A151" s="36"/>
      <c r="B151" s="58"/>
      <c r="C151" s="59"/>
      <c r="D151" s="59"/>
      <c r="E151" s="59"/>
      <c r="F151" s="59"/>
      <c r="G151" s="59"/>
      <c r="H151" s="59"/>
      <c r="I151" s="59"/>
      <c r="J151" s="59"/>
      <c r="K151" s="59"/>
      <c r="L151" s="37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autoFilter ref="C122:K1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204a - Zahořany chodník a zastávka u sil. III-11627 - Ceny KOMPET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92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438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24. 1. 2023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ROUND((SUM(BE120:BE168)),  2)</f>
        <v>0</v>
      </c>
      <c r="G33" s="36"/>
      <c r="H33" s="36"/>
      <c r="I33" s="126">
        <v>0.20999999999999999</v>
      </c>
      <c r="J33" s="125">
        <f>ROUND(((SUM(BE120:BE168))*I33),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ROUND((SUM(BF120:BF168)),  2)</f>
        <v>0</v>
      </c>
      <c r="G34" s="36"/>
      <c r="H34" s="36"/>
      <c r="I34" s="126">
        <v>0.14999999999999999</v>
      </c>
      <c r="J34" s="125">
        <f>ROUND(((SUM(BF120:BF168))*I34),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ROUND((SUM(BG120:BG168)),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ROUND((SUM(BH120:BH168)),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ROUND((SUM(BI120:BI168)),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204a - Zahořany chodník a zastávka u sil. III-11627 - Ceny KOMPET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3 - neuznatelné chodník a...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24. 1. 2023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95</v>
      </c>
      <c r="D94" s="127"/>
      <c r="E94" s="127"/>
      <c r="F94" s="127"/>
      <c r="G94" s="127"/>
      <c r="H94" s="127"/>
      <c r="I94" s="127"/>
      <c r="J94" s="136" t="s">
        <v>96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97</v>
      </c>
      <c r="D96" s="36"/>
      <c r="E96" s="36"/>
      <c r="F96" s="36"/>
      <c r="G96" s="36"/>
      <c r="H96" s="36"/>
      <c r="I96" s="36"/>
      <c r="J96" s="94">
        <f>J120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98</v>
      </c>
    </row>
    <row r="97" s="9" customFormat="1" ht="24.96" customHeight="1">
      <c r="A97" s="9"/>
      <c r="B97" s="138"/>
      <c r="C97" s="9"/>
      <c r="D97" s="139" t="s">
        <v>99</v>
      </c>
      <c r="E97" s="140"/>
      <c r="F97" s="140"/>
      <c r="G97" s="140"/>
      <c r="H97" s="140"/>
      <c r="I97" s="140"/>
      <c r="J97" s="141">
        <f>J121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100</v>
      </c>
      <c r="E98" s="144"/>
      <c r="F98" s="144"/>
      <c r="G98" s="144"/>
      <c r="H98" s="144"/>
      <c r="I98" s="144"/>
      <c r="J98" s="145">
        <f>J122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104</v>
      </c>
      <c r="E99" s="144"/>
      <c r="F99" s="144"/>
      <c r="G99" s="144"/>
      <c r="H99" s="144"/>
      <c r="I99" s="144"/>
      <c r="J99" s="145">
        <f>J151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106</v>
      </c>
      <c r="E100" s="144"/>
      <c r="F100" s="144"/>
      <c r="G100" s="144"/>
      <c r="H100" s="144"/>
      <c r="I100" s="144"/>
      <c r="J100" s="145">
        <f>J156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107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19" t="str">
        <f>E7</f>
        <v>204a - Zahořany chodník a zastávka u sil. III-11627 - Ceny KOMPET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92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65" t="str">
        <f>E9</f>
        <v>3 - neuznatelné chodník a...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6"/>
      <c r="E114" s="36"/>
      <c r="F114" s="25" t="str">
        <f>F12</f>
        <v xml:space="preserve"> </v>
      </c>
      <c r="G114" s="36"/>
      <c r="H114" s="36"/>
      <c r="I114" s="30" t="s">
        <v>22</v>
      </c>
      <c r="J114" s="67" t="str">
        <f>IF(J12="","",J12)</f>
        <v>24. 1. 2023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6"/>
      <c r="E116" s="36"/>
      <c r="F116" s="25" t="str">
        <f>E15</f>
        <v xml:space="preserve"> </v>
      </c>
      <c r="G116" s="36"/>
      <c r="H116" s="36"/>
      <c r="I116" s="30" t="s">
        <v>29</v>
      </c>
      <c r="J116" s="34" t="str">
        <f>E21</f>
        <v xml:space="preserve"> 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6"/>
      <c r="E117" s="36"/>
      <c r="F117" s="25" t="str">
        <f>IF(E18="","",E18)</f>
        <v>Vyplň údaj</v>
      </c>
      <c r="G117" s="36"/>
      <c r="H117" s="36"/>
      <c r="I117" s="30" t="s">
        <v>31</v>
      </c>
      <c r="J117" s="34" t="str">
        <f>E24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46"/>
      <c r="B119" s="147"/>
      <c r="C119" s="148" t="s">
        <v>108</v>
      </c>
      <c r="D119" s="149" t="s">
        <v>58</v>
      </c>
      <c r="E119" s="149" t="s">
        <v>54</v>
      </c>
      <c r="F119" s="149" t="s">
        <v>55</v>
      </c>
      <c r="G119" s="149" t="s">
        <v>109</v>
      </c>
      <c r="H119" s="149" t="s">
        <v>110</v>
      </c>
      <c r="I119" s="149" t="s">
        <v>111</v>
      </c>
      <c r="J119" s="149" t="s">
        <v>96</v>
      </c>
      <c r="K119" s="150" t="s">
        <v>112</v>
      </c>
      <c r="L119" s="151"/>
      <c r="M119" s="84" t="s">
        <v>1</v>
      </c>
      <c r="N119" s="85" t="s">
        <v>37</v>
      </c>
      <c r="O119" s="85" t="s">
        <v>113</v>
      </c>
      <c r="P119" s="85" t="s">
        <v>114</v>
      </c>
      <c r="Q119" s="85" t="s">
        <v>115</v>
      </c>
      <c r="R119" s="85" t="s">
        <v>116</v>
      </c>
      <c r="S119" s="85" t="s">
        <v>117</v>
      </c>
      <c r="T119" s="86" t="s">
        <v>118</v>
      </c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146"/>
    </row>
    <row r="120" s="2" customFormat="1" ht="22.8" customHeight="1">
      <c r="A120" s="36"/>
      <c r="B120" s="37"/>
      <c r="C120" s="91" t="s">
        <v>119</v>
      </c>
      <c r="D120" s="36"/>
      <c r="E120" s="36"/>
      <c r="F120" s="36"/>
      <c r="G120" s="36"/>
      <c r="H120" s="36"/>
      <c r="I120" s="36"/>
      <c r="J120" s="152">
        <f>BK120</f>
        <v>0</v>
      </c>
      <c r="K120" s="36"/>
      <c r="L120" s="37"/>
      <c r="M120" s="87"/>
      <c r="N120" s="71"/>
      <c r="O120" s="88"/>
      <c r="P120" s="153">
        <f>P121</f>
        <v>0</v>
      </c>
      <c r="Q120" s="88"/>
      <c r="R120" s="153">
        <f>R121</f>
        <v>0</v>
      </c>
      <c r="S120" s="88"/>
      <c r="T120" s="154">
        <f>T121</f>
        <v>8.0899999999999999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72</v>
      </c>
      <c r="AU120" s="17" t="s">
        <v>98</v>
      </c>
      <c r="BK120" s="155">
        <f>BK121</f>
        <v>0</v>
      </c>
    </row>
    <row r="121" s="12" customFormat="1" ht="25.92" customHeight="1">
      <c r="A121" s="12"/>
      <c r="B121" s="156"/>
      <c r="C121" s="12"/>
      <c r="D121" s="157" t="s">
        <v>72</v>
      </c>
      <c r="E121" s="158" t="s">
        <v>120</v>
      </c>
      <c r="F121" s="158" t="s">
        <v>121</v>
      </c>
      <c r="G121" s="12"/>
      <c r="H121" s="12"/>
      <c r="I121" s="159"/>
      <c r="J121" s="160">
        <f>BK121</f>
        <v>0</v>
      </c>
      <c r="K121" s="12"/>
      <c r="L121" s="156"/>
      <c r="M121" s="161"/>
      <c r="N121" s="162"/>
      <c r="O121" s="162"/>
      <c r="P121" s="163">
        <f>P122+P151+P156</f>
        <v>0</v>
      </c>
      <c r="Q121" s="162"/>
      <c r="R121" s="163">
        <f>R122+R151+R156</f>
        <v>0</v>
      </c>
      <c r="S121" s="162"/>
      <c r="T121" s="164">
        <f>T122+T151+T156</f>
        <v>8.0899999999999999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7" t="s">
        <v>78</v>
      </c>
      <c r="AT121" s="165" t="s">
        <v>72</v>
      </c>
      <c r="AU121" s="165" t="s">
        <v>73</v>
      </c>
      <c r="AY121" s="157" t="s">
        <v>122</v>
      </c>
      <c r="BK121" s="166">
        <f>BK122+BK151+BK156</f>
        <v>0</v>
      </c>
    </row>
    <row r="122" s="12" customFormat="1" ht="22.8" customHeight="1">
      <c r="A122" s="12"/>
      <c r="B122" s="156"/>
      <c r="C122" s="12"/>
      <c r="D122" s="157" t="s">
        <v>72</v>
      </c>
      <c r="E122" s="167" t="s">
        <v>78</v>
      </c>
      <c r="F122" s="167" t="s">
        <v>123</v>
      </c>
      <c r="G122" s="12"/>
      <c r="H122" s="12"/>
      <c r="I122" s="159"/>
      <c r="J122" s="168">
        <f>BK122</f>
        <v>0</v>
      </c>
      <c r="K122" s="12"/>
      <c r="L122" s="156"/>
      <c r="M122" s="161"/>
      <c r="N122" s="162"/>
      <c r="O122" s="162"/>
      <c r="P122" s="163">
        <f>SUM(P123:P150)</f>
        <v>0</v>
      </c>
      <c r="Q122" s="162"/>
      <c r="R122" s="163">
        <f>SUM(R123:R150)</f>
        <v>0</v>
      </c>
      <c r="S122" s="162"/>
      <c r="T122" s="164">
        <f>SUM(T123:T150)</f>
        <v>8.0899999999999999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7" t="s">
        <v>78</v>
      </c>
      <c r="AT122" s="165" t="s">
        <v>72</v>
      </c>
      <c r="AU122" s="165" t="s">
        <v>78</v>
      </c>
      <c r="AY122" s="157" t="s">
        <v>122</v>
      </c>
      <c r="BK122" s="166">
        <f>SUM(BK123:BK150)</f>
        <v>0</v>
      </c>
    </row>
    <row r="123" s="2" customFormat="1" ht="37.8" customHeight="1">
      <c r="A123" s="36"/>
      <c r="B123" s="169"/>
      <c r="C123" s="170" t="s">
        <v>78</v>
      </c>
      <c r="D123" s="170" t="s">
        <v>124</v>
      </c>
      <c r="E123" s="171" t="s">
        <v>439</v>
      </c>
      <c r="F123" s="172" t="s">
        <v>440</v>
      </c>
      <c r="G123" s="173" t="s">
        <v>134</v>
      </c>
      <c r="H123" s="174">
        <v>12</v>
      </c>
      <c r="I123" s="175"/>
      <c r="J123" s="176">
        <f>ROUND(I123*H123,2)</f>
        <v>0</v>
      </c>
      <c r="K123" s="172" t="s">
        <v>1</v>
      </c>
      <c r="L123" s="37"/>
      <c r="M123" s="177" t="s">
        <v>1</v>
      </c>
      <c r="N123" s="178" t="s">
        <v>38</v>
      </c>
      <c r="O123" s="75"/>
      <c r="P123" s="179">
        <f>O123*H123</f>
        <v>0</v>
      </c>
      <c r="Q123" s="179">
        <v>0</v>
      </c>
      <c r="R123" s="179">
        <f>Q123*H123</f>
        <v>0</v>
      </c>
      <c r="S123" s="179">
        <v>0.255</v>
      </c>
      <c r="T123" s="180">
        <f>S123*H123</f>
        <v>3.0600000000000001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1" t="s">
        <v>88</v>
      </c>
      <c r="AT123" s="181" t="s">
        <v>124</v>
      </c>
      <c r="AU123" s="181" t="s">
        <v>82</v>
      </c>
      <c r="AY123" s="17" t="s">
        <v>122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7" t="s">
        <v>78</v>
      </c>
      <c r="BK123" s="182">
        <f>ROUND(I123*H123,2)</f>
        <v>0</v>
      </c>
      <c r="BL123" s="17" t="s">
        <v>88</v>
      </c>
      <c r="BM123" s="181" t="s">
        <v>82</v>
      </c>
    </row>
    <row r="124" s="2" customFormat="1">
      <c r="A124" s="36"/>
      <c r="B124" s="37"/>
      <c r="C124" s="36"/>
      <c r="D124" s="183" t="s">
        <v>128</v>
      </c>
      <c r="E124" s="36"/>
      <c r="F124" s="184" t="s">
        <v>441</v>
      </c>
      <c r="G124" s="36"/>
      <c r="H124" s="36"/>
      <c r="I124" s="185"/>
      <c r="J124" s="36"/>
      <c r="K124" s="36"/>
      <c r="L124" s="37"/>
      <c r="M124" s="186"/>
      <c r="N124" s="187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128</v>
      </c>
      <c r="AU124" s="17" t="s">
        <v>82</v>
      </c>
    </row>
    <row r="125" s="13" customFormat="1">
      <c r="A125" s="13"/>
      <c r="B125" s="188"/>
      <c r="C125" s="13"/>
      <c r="D125" s="183" t="s">
        <v>129</v>
      </c>
      <c r="E125" s="189" t="s">
        <v>1</v>
      </c>
      <c r="F125" s="190" t="s">
        <v>442</v>
      </c>
      <c r="G125" s="13"/>
      <c r="H125" s="191">
        <v>12</v>
      </c>
      <c r="I125" s="192"/>
      <c r="J125" s="13"/>
      <c r="K125" s="13"/>
      <c r="L125" s="188"/>
      <c r="M125" s="193"/>
      <c r="N125" s="194"/>
      <c r="O125" s="194"/>
      <c r="P125" s="194"/>
      <c r="Q125" s="194"/>
      <c r="R125" s="194"/>
      <c r="S125" s="194"/>
      <c r="T125" s="19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9" t="s">
        <v>129</v>
      </c>
      <c r="AU125" s="189" t="s">
        <v>82</v>
      </c>
      <c r="AV125" s="13" t="s">
        <v>82</v>
      </c>
      <c r="AW125" s="13" t="s">
        <v>30</v>
      </c>
      <c r="AX125" s="13" t="s">
        <v>73</v>
      </c>
      <c r="AY125" s="189" t="s">
        <v>122</v>
      </c>
    </row>
    <row r="126" s="14" customFormat="1">
      <c r="A126" s="14"/>
      <c r="B126" s="196"/>
      <c r="C126" s="14"/>
      <c r="D126" s="183" t="s">
        <v>129</v>
      </c>
      <c r="E126" s="197" t="s">
        <v>1</v>
      </c>
      <c r="F126" s="198" t="s">
        <v>131</v>
      </c>
      <c r="G126" s="14"/>
      <c r="H126" s="199">
        <v>12</v>
      </c>
      <c r="I126" s="200"/>
      <c r="J126" s="14"/>
      <c r="K126" s="14"/>
      <c r="L126" s="196"/>
      <c r="M126" s="201"/>
      <c r="N126" s="202"/>
      <c r="O126" s="202"/>
      <c r="P126" s="202"/>
      <c r="Q126" s="202"/>
      <c r="R126" s="202"/>
      <c r="S126" s="202"/>
      <c r="T126" s="20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7" t="s">
        <v>129</v>
      </c>
      <c r="AU126" s="197" t="s">
        <v>82</v>
      </c>
      <c r="AV126" s="14" t="s">
        <v>88</v>
      </c>
      <c r="AW126" s="14" t="s">
        <v>30</v>
      </c>
      <c r="AX126" s="14" t="s">
        <v>78</v>
      </c>
      <c r="AY126" s="197" t="s">
        <v>122</v>
      </c>
    </row>
    <row r="127" s="2" customFormat="1" ht="33" customHeight="1">
      <c r="A127" s="36"/>
      <c r="B127" s="169"/>
      <c r="C127" s="170" t="s">
        <v>82</v>
      </c>
      <c r="D127" s="170" t="s">
        <v>124</v>
      </c>
      <c r="E127" s="171" t="s">
        <v>140</v>
      </c>
      <c r="F127" s="172" t="s">
        <v>141</v>
      </c>
      <c r="G127" s="173" t="s">
        <v>134</v>
      </c>
      <c r="H127" s="174">
        <v>12</v>
      </c>
      <c r="I127" s="175"/>
      <c r="J127" s="176">
        <f>ROUND(I127*H127,2)</f>
        <v>0</v>
      </c>
      <c r="K127" s="172" t="s">
        <v>1</v>
      </c>
      <c r="L127" s="37"/>
      <c r="M127" s="177" t="s">
        <v>1</v>
      </c>
      <c r="N127" s="178" t="s">
        <v>38</v>
      </c>
      <c r="O127" s="75"/>
      <c r="P127" s="179">
        <f>O127*H127</f>
        <v>0</v>
      </c>
      <c r="Q127" s="179">
        <v>0</v>
      </c>
      <c r="R127" s="179">
        <f>Q127*H127</f>
        <v>0</v>
      </c>
      <c r="S127" s="179">
        <v>0.17999999999999999</v>
      </c>
      <c r="T127" s="180">
        <f>S127*H127</f>
        <v>2.1600000000000001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1" t="s">
        <v>88</v>
      </c>
      <c r="AT127" s="181" t="s">
        <v>124</v>
      </c>
      <c r="AU127" s="181" t="s">
        <v>82</v>
      </c>
      <c r="AY127" s="17" t="s">
        <v>122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78</v>
      </c>
      <c r="BK127" s="182">
        <f>ROUND(I127*H127,2)</f>
        <v>0</v>
      </c>
      <c r="BL127" s="17" t="s">
        <v>88</v>
      </c>
      <c r="BM127" s="181" t="s">
        <v>88</v>
      </c>
    </row>
    <row r="128" s="2" customFormat="1">
      <c r="A128" s="36"/>
      <c r="B128" s="37"/>
      <c r="C128" s="36"/>
      <c r="D128" s="183" t="s">
        <v>128</v>
      </c>
      <c r="E128" s="36"/>
      <c r="F128" s="184" t="s">
        <v>141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128</v>
      </c>
      <c r="AU128" s="17" t="s">
        <v>82</v>
      </c>
    </row>
    <row r="129" s="13" customFormat="1">
      <c r="A129" s="13"/>
      <c r="B129" s="188"/>
      <c r="C129" s="13"/>
      <c r="D129" s="183" t="s">
        <v>129</v>
      </c>
      <c r="E129" s="189" t="s">
        <v>1</v>
      </c>
      <c r="F129" s="190" t="s">
        <v>443</v>
      </c>
      <c r="G129" s="13"/>
      <c r="H129" s="191">
        <v>12</v>
      </c>
      <c r="I129" s="192"/>
      <c r="J129" s="13"/>
      <c r="K129" s="13"/>
      <c r="L129" s="188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9" t="s">
        <v>129</v>
      </c>
      <c r="AU129" s="189" t="s">
        <v>82</v>
      </c>
      <c r="AV129" s="13" t="s">
        <v>82</v>
      </c>
      <c r="AW129" s="13" t="s">
        <v>30</v>
      </c>
      <c r="AX129" s="13" t="s">
        <v>73</v>
      </c>
      <c r="AY129" s="189" t="s">
        <v>122</v>
      </c>
    </row>
    <row r="130" s="14" customFormat="1">
      <c r="A130" s="14"/>
      <c r="B130" s="196"/>
      <c r="C130" s="14"/>
      <c r="D130" s="183" t="s">
        <v>129</v>
      </c>
      <c r="E130" s="197" t="s">
        <v>1</v>
      </c>
      <c r="F130" s="198" t="s">
        <v>131</v>
      </c>
      <c r="G130" s="14"/>
      <c r="H130" s="199">
        <v>12</v>
      </c>
      <c r="I130" s="200"/>
      <c r="J130" s="14"/>
      <c r="K130" s="14"/>
      <c r="L130" s="196"/>
      <c r="M130" s="201"/>
      <c r="N130" s="202"/>
      <c r="O130" s="202"/>
      <c r="P130" s="202"/>
      <c r="Q130" s="202"/>
      <c r="R130" s="202"/>
      <c r="S130" s="202"/>
      <c r="T130" s="20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129</v>
      </c>
      <c r="AU130" s="197" t="s">
        <v>82</v>
      </c>
      <c r="AV130" s="14" t="s">
        <v>88</v>
      </c>
      <c r="AW130" s="14" t="s">
        <v>30</v>
      </c>
      <c r="AX130" s="14" t="s">
        <v>78</v>
      </c>
      <c r="AY130" s="197" t="s">
        <v>122</v>
      </c>
    </row>
    <row r="131" s="2" customFormat="1" ht="24.15" customHeight="1">
      <c r="A131" s="36"/>
      <c r="B131" s="169"/>
      <c r="C131" s="170" t="s">
        <v>85</v>
      </c>
      <c r="D131" s="170" t="s">
        <v>124</v>
      </c>
      <c r="E131" s="171" t="s">
        <v>444</v>
      </c>
      <c r="F131" s="172" t="s">
        <v>445</v>
      </c>
      <c r="G131" s="173" t="s">
        <v>206</v>
      </c>
      <c r="H131" s="174">
        <v>14</v>
      </c>
      <c r="I131" s="175"/>
      <c r="J131" s="176">
        <f>ROUND(I131*H131,2)</f>
        <v>0</v>
      </c>
      <c r="K131" s="172" t="s">
        <v>1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0.20499999999999999</v>
      </c>
      <c r="T131" s="180">
        <f>S131*H131</f>
        <v>2.8699999999999997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88</v>
      </c>
      <c r="AT131" s="181" t="s">
        <v>124</v>
      </c>
      <c r="AU131" s="181" t="s">
        <v>82</v>
      </c>
      <c r="AY131" s="17" t="s">
        <v>122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78</v>
      </c>
      <c r="BK131" s="182">
        <f>ROUND(I131*H131,2)</f>
        <v>0</v>
      </c>
      <c r="BL131" s="17" t="s">
        <v>88</v>
      </c>
      <c r="BM131" s="181" t="s">
        <v>138</v>
      </c>
    </row>
    <row r="132" s="2" customFormat="1">
      <c r="A132" s="36"/>
      <c r="B132" s="37"/>
      <c r="C132" s="36"/>
      <c r="D132" s="183" t="s">
        <v>128</v>
      </c>
      <c r="E132" s="36"/>
      <c r="F132" s="184" t="s">
        <v>445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128</v>
      </c>
      <c r="AU132" s="17" t="s">
        <v>82</v>
      </c>
    </row>
    <row r="133" s="13" customFormat="1">
      <c r="A133" s="13"/>
      <c r="B133" s="188"/>
      <c r="C133" s="13"/>
      <c r="D133" s="183" t="s">
        <v>129</v>
      </c>
      <c r="E133" s="189" t="s">
        <v>1</v>
      </c>
      <c r="F133" s="190" t="s">
        <v>446</v>
      </c>
      <c r="G133" s="13"/>
      <c r="H133" s="191">
        <v>14</v>
      </c>
      <c r="I133" s="192"/>
      <c r="J133" s="13"/>
      <c r="K133" s="13"/>
      <c r="L133" s="188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129</v>
      </c>
      <c r="AU133" s="189" t="s">
        <v>82</v>
      </c>
      <c r="AV133" s="13" t="s">
        <v>82</v>
      </c>
      <c r="AW133" s="13" t="s">
        <v>30</v>
      </c>
      <c r="AX133" s="13" t="s">
        <v>73</v>
      </c>
      <c r="AY133" s="189" t="s">
        <v>122</v>
      </c>
    </row>
    <row r="134" s="14" customFormat="1">
      <c r="A134" s="14"/>
      <c r="B134" s="196"/>
      <c r="C134" s="14"/>
      <c r="D134" s="183" t="s">
        <v>129</v>
      </c>
      <c r="E134" s="197" t="s">
        <v>1</v>
      </c>
      <c r="F134" s="198" t="s">
        <v>131</v>
      </c>
      <c r="G134" s="14"/>
      <c r="H134" s="199">
        <v>14</v>
      </c>
      <c r="I134" s="200"/>
      <c r="J134" s="14"/>
      <c r="K134" s="14"/>
      <c r="L134" s="196"/>
      <c r="M134" s="201"/>
      <c r="N134" s="202"/>
      <c r="O134" s="202"/>
      <c r="P134" s="202"/>
      <c r="Q134" s="202"/>
      <c r="R134" s="202"/>
      <c r="S134" s="202"/>
      <c r="T134" s="20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129</v>
      </c>
      <c r="AU134" s="197" t="s">
        <v>82</v>
      </c>
      <c r="AV134" s="14" t="s">
        <v>88</v>
      </c>
      <c r="AW134" s="14" t="s">
        <v>30</v>
      </c>
      <c r="AX134" s="14" t="s">
        <v>78</v>
      </c>
      <c r="AY134" s="197" t="s">
        <v>122</v>
      </c>
    </row>
    <row r="135" s="2" customFormat="1" ht="37.8" customHeight="1">
      <c r="A135" s="36"/>
      <c r="B135" s="169"/>
      <c r="C135" s="170" t="s">
        <v>88</v>
      </c>
      <c r="D135" s="170" t="s">
        <v>124</v>
      </c>
      <c r="E135" s="171" t="s">
        <v>447</v>
      </c>
      <c r="F135" s="172" t="s">
        <v>448</v>
      </c>
      <c r="G135" s="173" t="s">
        <v>206</v>
      </c>
      <c r="H135" s="174">
        <v>14</v>
      </c>
      <c r="I135" s="175"/>
      <c r="J135" s="176">
        <f>ROUND(I135*H135,2)</f>
        <v>0</v>
      </c>
      <c r="K135" s="172" t="s">
        <v>1</v>
      </c>
      <c r="L135" s="37"/>
      <c r="M135" s="177" t="s">
        <v>1</v>
      </c>
      <c r="N135" s="178" t="s">
        <v>38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88</v>
      </c>
      <c r="AT135" s="181" t="s">
        <v>124</v>
      </c>
      <c r="AU135" s="181" t="s">
        <v>82</v>
      </c>
      <c r="AY135" s="17" t="s">
        <v>122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78</v>
      </c>
      <c r="BK135" s="182">
        <f>ROUND(I135*H135,2)</f>
        <v>0</v>
      </c>
      <c r="BL135" s="17" t="s">
        <v>88</v>
      </c>
      <c r="BM135" s="181" t="s">
        <v>142</v>
      </c>
    </row>
    <row r="136" s="2" customFormat="1">
      <c r="A136" s="36"/>
      <c r="B136" s="37"/>
      <c r="C136" s="36"/>
      <c r="D136" s="183" t="s">
        <v>128</v>
      </c>
      <c r="E136" s="36"/>
      <c r="F136" s="184" t="s">
        <v>448</v>
      </c>
      <c r="G136" s="36"/>
      <c r="H136" s="36"/>
      <c r="I136" s="185"/>
      <c r="J136" s="36"/>
      <c r="K136" s="36"/>
      <c r="L136" s="37"/>
      <c r="M136" s="186"/>
      <c r="N136" s="187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128</v>
      </c>
      <c r="AU136" s="17" t="s">
        <v>82</v>
      </c>
    </row>
    <row r="137" s="13" customFormat="1">
      <c r="A137" s="13"/>
      <c r="B137" s="188"/>
      <c r="C137" s="13"/>
      <c r="D137" s="183" t="s">
        <v>129</v>
      </c>
      <c r="E137" s="189" t="s">
        <v>1</v>
      </c>
      <c r="F137" s="190" t="s">
        <v>446</v>
      </c>
      <c r="G137" s="13"/>
      <c r="H137" s="191">
        <v>14</v>
      </c>
      <c r="I137" s="192"/>
      <c r="J137" s="13"/>
      <c r="K137" s="13"/>
      <c r="L137" s="188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129</v>
      </c>
      <c r="AU137" s="189" t="s">
        <v>82</v>
      </c>
      <c r="AV137" s="13" t="s">
        <v>82</v>
      </c>
      <c r="AW137" s="13" t="s">
        <v>30</v>
      </c>
      <c r="AX137" s="13" t="s">
        <v>73</v>
      </c>
      <c r="AY137" s="189" t="s">
        <v>122</v>
      </c>
    </row>
    <row r="138" s="14" customFormat="1">
      <c r="A138" s="14"/>
      <c r="B138" s="196"/>
      <c r="C138" s="14"/>
      <c r="D138" s="183" t="s">
        <v>129</v>
      </c>
      <c r="E138" s="197" t="s">
        <v>1</v>
      </c>
      <c r="F138" s="198" t="s">
        <v>131</v>
      </c>
      <c r="G138" s="14"/>
      <c r="H138" s="199">
        <v>14</v>
      </c>
      <c r="I138" s="200"/>
      <c r="J138" s="14"/>
      <c r="K138" s="14"/>
      <c r="L138" s="196"/>
      <c r="M138" s="201"/>
      <c r="N138" s="202"/>
      <c r="O138" s="202"/>
      <c r="P138" s="202"/>
      <c r="Q138" s="202"/>
      <c r="R138" s="202"/>
      <c r="S138" s="202"/>
      <c r="T138" s="20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7" t="s">
        <v>129</v>
      </c>
      <c r="AU138" s="197" t="s">
        <v>82</v>
      </c>
      <c r="AV138" s="14" t="s">
        <v>88</v>
      </c>
      <c r="AW138" s="14" t="s">
        <v>30</v>
      </c>
      <c r="AX138" s="14" t="s">
        <v>78</v>
      </c>
      <c r="AY138" s="197" t="s">
        <v>122</v>
      </c>
    </row>
    <row r="139" s="2" customFormat="1" ht="24.15" customHeight="1">
      <c r="A139" s="36"/>
      <c r="B139" s="169"/>
      <c r="C139" s="170" t="s">
        <v>144</v>
      </c>
      <c r="D139" s="170" t="s">
        <v>124</v>
      </c>
      <c r="E139" s="171" t="s">
        <v>449</v>
      </c>
      <c r="F139" s="172" t="s">
        <v>450</v>
      </c>
      <c r="G139" s="173" t="s">
        <v>134</v>
      </c>
      <c r="H139" s="174">
        <v>68.5</v>
      </c>
      <c r="I139" s="175"/>
      <c r="J139" s="176">
        <f>ROUND(I139*H139,2)</f>
        <v>0</v>
      </c>
      <c r="K139" s="172" t="s">
        <v>1</v>
      </c>
      <c r="L139" s="37"/>
      <c r="M139" s="177" t="s">
        <v>1</v>
      </c>
      <c r="N139" s="178" t="s">
        <v>38</v>
      </c>
      <c r="O139" s="7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1" t="s">
        <v>88</v>
      </c>
      <c r="AT139" s="181" t="s">
        <v>124</v>
      </c>
      <c r="AU139" s="181" t="s">
        <v>82</v>
      </c>
      <c r="AY139" s="17" t="s">
        <v>122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78</v>
      </c>
      <c r="BK139" s="182">
        <f>ROUND(I139*H139,2)</f>
        <v>0</v>
      </c>
      <c r="BL139" s="17" t="s">
        <v>88</v>
      </c>
      <c r="BM139" s="181" t="s">
        <v>147</v>
      </c>
    </row>
    <row r="140" s="2" customFormat="1">
      <c r="A140" s="36"/>
      <c r="B140" s="37"/>
      <c r="C140" s="36"/>
      <c r="D140" s="183" t="s">
        <v>128</v>
      </c>
      <c r="E140" s="36"/>
      <c r="F140" s="184" t="s">
        <v>450</v>
      </c>
      <c r="G140" s="36"/>
      <c r="H140" s="36"/>
      <c r="I140" s="185"/>
      <c r="J140" s="36"/>
      <c r="K140" s="36"/>
      <c r="L140" s="37"/>
      <c r="M140" s="186"/>
      <c r="N140" s="187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128</v>
      </c>
      <c r="AU140" s="17" t="s">
        <v>82</v>
      </c>
    </row>
    <row r="141" s="13" customFormat="1">
      <c r="A141" s="13"/>
      <c r="B141" s="188"/>
      <c r="C141" s="13"/>
      <c r="D141" s="183" t="s">
        <v>129</v>
      </c>
      <c r="E141" s="189" t="s">
        <v>1</v>
      </c>
      <c r="F141" s="190" t="s">
        <v>451</v>
      </c>
      <c r="G141" s="13"/>
      <c r="H141" s="191">
        <v>68.5</v>
      </c>
      <c r="I141" s="192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129</v>
      </c>
      <c r="AU141" s="189" t="s">
        <v>82</v>
      </c>
      <c r="AV141" s="13" t="s">
        <v>82</v>
      </c>
      <c r="AW141" s="13" t="s">
        <v>30</v>
      </c>
      <c r="AX141" s="13" t="s">
        <v>73</v>
      </c>
      <c r="AY141" s="189" t="s">
        <v>122</v>
      </c>
    </row>
    <row r="142" s="14" customFormat="1">
      <c r="A142" s="14"/>
      <c r="B142" s="196"/>
      <c r="C142" s="14"/>
      <c r="D142" s="183" t="s">
        <v>129</v>
      </c>
      <c r="E142" s="197" t="s">
        <v>1</v>
      </c>
      <c r="F142" s="198" t="s">
        <v>131</v>
      </c>
      <c r="G142" s="14"/>
      <c r="H142" s="199">
        <v>68.5</v>
      </c>
      <c r="I142" s="200"/>
      <c r="J142" s="14"/>
      <c r="K142" s="14"/>
      <c r="L142" s="196"/>
      <c r="M142" s="201"/>
      <c r="N142" s="202"/>
      <c r="O142" s="202"/>
      <c r="P142" s="202"/>
      <c r="Q142" s="202"/>
      <c r="R142" s="202"/>
      <c r="S142" s="202"/>
      <c r="T142" s="20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7" t="s">
        <v>129</v>
      </c>
      <c r="AU142" s="197" t="s">
        <v>82</v>
      </c>
      <c r="AV142" s="14" t="s">
        <v>88</v>
      </c>
      <c r="AW142" s="14" t="s">
        <v>30</v>
      </c>
      <c r="AX142" s="14" t="s">
        <v>78</v>
      </c>
      <c r="AY142" s="197" t="s">
        <v>122</v>
      </c>
    </row>
    <row r="143" s="2" customFormat="1" ht="24.15" customHeight="1">
      <c r="A143" s="36"/>
      <c r="B143" s="169"/>
      <c r="C143" s="170" t="s">
        <v>138</v>
      </c>
      <c r="D143" s="170" t="s">
        <v>124</v>
      </c>
      <c r="E143" s="171" t="s">
        <v>452</v>
      </c>
      <c r="F143" s="172" t="s">
        <v>453</v>
      </c>
      <c r="G143" s="173" t="s">
        <v>134</v>
      </c>
      <c r="H143" s="174">
        <v>68.5</v>
      </c>
      <c r="I143" s="175"/>
      <c r="J143" s="176">
        <f>ROUND(I143*H143,2)</f>
        <v>0</v>
      </c>
      <c r="K143" s="172" t="s">
        <v>1</v>
      </c>
      <c r="L143" s="37"/>
      <c r="M143" s="177" t="s">
        <v>1</v>
      </c>
      <c r="N143" s="178" t="s">
        <v>38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88</v>
      </c>
      <c r="AT143" s="181" t="s">
        <v>124</v>
      </c>
      <c r="AU143" s="181" t="s">
        <v>82</v>
      </c>
      <c r="AY143" s="17" t="s">
        <v>122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78</v>
      </c>
      <c r="BK143" s="182">
        <f>ROUND(I143*H143,2)</f>
        <v>0</v>
      </c>
      <c r="BL143" s="17" t="s">
        <v>88</v>
      </c>
      <c r="BM143" s="181" t="s">
        <v>151</v>
      </c>
    </row>
    <row r="144" s="2" customFormat="1">
      <c r="A144" s="36"/>
      <c r="B144" s="37"/>
      <c r="C144" s="36"/>
      <c r="D144" s="183" t="s">
        <v>128</v>
      </c>
      <c r="E144" s="36"/>
      <c r="F144" s="184" t="s">
        <v>453</v>
      </c>
      <c r="G144" s="36"/>
      <c r="H144" s="36"/>
      <c r="I144" s="185"/>
      <c r="J144" s="36"/>
      <c r="K144" s="36"/>
      <c r="L144" s="37"/>
      <c r="M144" s="186"/>
      <c r="N144" s="187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128</v>
      </c>
      <c r="AU144" s="17" t="s">
        <v>82</v>
      </c>
    </row>
    <row r="145" s="13" customFormat="1">
      <c r="A145" s="13"/>
      <c r="B145" s="188"/>
      <c r="C145" s="13"/>
      <c r="D145" s="183" t="s">
        <v>129</v>
      </c>
      <c r="E145" s="189" t="s">
        <v>1</v>
      </c>
      <c r="F145" s="190" t="s">
        <v>454</v>
      </c>
      <c r="G145" s="13"/>
      <c r="H145" s="191">
        <v>68.5</v>
      </c>
      <c r="I145" s="192"/>
      <c r="J145" s="13"/>
      <c r="K145" s="13"/>
      <c r="L145" s="188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129</v>
      </c>
      <c r="AU145" s="189" t="s">
        <v>82</v>
      </c>
      <c r="AV145" s="13" t="s">
        <v>82</v>
      </c>
      <c r="AW145" s="13" t="s">
        <v>30</v>
      </c>
      <c r="AX145" s="13" t="s">
        <v>73</v>
      </c>
      <c r="AY145" s="189" t="s">
        <v>122</v>
      </c>
    </row>
    <row r="146" s="14" customFormat="1">
      <c r="A146" s="14"/>
      <c r="B146" s="196"/>
      <c r="C146" s="14"/>
      <c r="D146" s="183" t="s">
        <v>129</v>
      </c>
      <c r="E146" s="197" t="s">
        <v>1</v>
      </c>
      <c r="F146" s="198" t="s">
        <v>131</v>
      </c>
      <c r="G146" s="14"/>
      <c r="H146" s="199">
        <v>68.5</v>
      </c>
      <c r="I146" s="200"/>
      <c r="J146" s="14"/>
      <c r="K146" s="14"/>
      <c r="L146" s="196"/>
      <c r="M146" s="201"/>
      <c r="N146" s="202"/>
      <c r="O146" s="202"/>
      <c r="P146" s="202"/>
      <c r="Q146" s="202"/>
      <c r="R146" s="202"/>
      <c r="S146" s="202"/>
      <c r="T146" s="20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7" t="s">
        <v>129</v>
      </c>
      <c r="AU146" s="197" t="s">
        <v>82</v>
      </c>
      <c r="AV146" s="14" t="s">
        <v>88</v>
      </c>
      <c r="AW146" s="14" t="s">
        <v>30</v>
      </c>
      <c r="AX146" s="14" t="s">
        <v>78</v>
      </c>
      <c r="AY146" s="197" t="s">
        <v>122</v>
      </c>
    </row>
    <row r="147" s="2" customFormat="1" ht="16.5" customHeight="1">
      <c r="A147" s="36"/>
      <c r="B147" s="169"/>
      <c r="C147" s="204" t="s">
        <v>152</v>
      </c>
      <c r="D147" s="204" t="s">
        <v>193</v>
      </c>
      <c r="E147" s="205" t="s">
        <v>455</v>
      </c>
      <c r="F147" s="206" t="s">
        <v>456</v>
      </c>
      <c r="G147" s="207" t="s">
        <v>457</v>
      </c>
      <c r="H147" s="208">
        <v>1.028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38</v>
      </c>
      <c r="O147" s="7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142</v>
      </c>
      <c r="AT147" s="181" t="s">
        <v>193</v>
      </c>
      <c r="AU147" s="181" t="s">
        <v>82</v>
      </c>
      <c r="AY147" s="17" t="s">
        <v>122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78</v>
      </c>
      <c r="BK147" s="182">
        <f>ROUND(I147*H147,2)</f>
        <v>0</v>
      </c>
      <c r="BL147" s="17" t="s">
        <v>88</v>
      </c>
      <c r="BM147" s="181" t="s">
        <v>155</v>
      </c>
    </row>
    <row r="148" s="2" customFormat="1">
      <c r="A148" s="36"/>
      <c r="B148" s="37"/>
      <c r="C148" s="36"/>
      <c r="D148" s="183" t="s">
        <v>128</v>
      </c>
      <c r="E148" s="36"/>
      <c r="F148" s="184" t="s">
        <v>456</v>
      </c>
      <c r="G148" s="36"/>
      <c r="H148" s="36"/>
      <c r="I148" s="185"/>
      <c r="J148" s="36"/>
      <c r="K148" s="36"/>
      <c r="L148" s="37"/>
      <c r="M148" s="186"/>
      <c r="N148" s="187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128</v>
      </c>
      <c r="AU148" s="17" t="s">
        <v>82</v>
      </c>
    </row>
    <row r="149" s="13" customFormat="1">
      <c r="A149" s="13"/>
      <c r="B149" s="188"/>
      <c r="C149" s="13"/>
      <c r="D149" s="183" t="s">
        <v>129</v>
      </c>
      <c r="E149" s="189" t="s">
        <v>1</v>
      </c>
      <c r="F149" s="190" t="s">
        <v>458</v>
      </c>
      <c r="G149" s="13"/>
      <c r="H149" s="191">
        <v>1.028</v>
      </c>
      <c r="I149" s="192"/>
      <c r="J149" s="13"/>
      <c r="K149" s="13"/>
      <c r="L149" s="188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129</v>
      </c>
      <c r="AU149" s="189" t="s">
        <v>82</v>
      </c>
      <c r="AV149" s="13" t="s">
        <v>82</v>
      </c>
      <c r="AW149" s="13" t="s">
        <v>30</v>
      </c>
      <c r="AX149" s="13" t="s">
        <v>73</v>
      </c>
      <c r="AY149" s="189" t="s">
        <v>122</v>
      </c>
    </row>
    <row r="150" s="14" customFormat="1">
      <c r="A150" s="14"/>
      <c r="B150" s="196"/>
      <c r="C150" s="14"/>
      <c r="D150" s="183" t="s">
        <v>129</v>
      </c>
      <c r="E150" s="197" t="s">
        <v>1</v>
      </c>
      <c r="F150" s="198" t="s">
        <v>131</v>
      </c>
      <c r="G150" s="14"/>
      <c r="H150" s="199">
        <v>1.028</v>
      </c>
      <c r="I150" s="200"/>
      <c r="J150" s="14"/>
      <c r="K150" s="14"/>
      <c r="L150" s="196"/>
      <c r="M150" s="201"/>
      <c r="N150" s="202"/>
      <c r="O150" s="202"/>
      <c r="P150" s="202"/>
      <c r="Q150" s="202"/>
      <c r="R150" s="202"/>
      <c r="S150" s="202"/>
      <c r="T150" s="20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129</v>
      </c>
      <c r="AU150" s="197" t="s">
        <v>82</v>
      </c>
      <c r="AV150" s="14" t="s">
        <v>88</v>
      </c>
      <c r="AW150" s="14" t="s">
        <v>30</v>
      </c>
      <c r="AX150" s="14" t="s">
        <v>78</v>
      </c>
      <c r="AY150" s="197" t="s">
        <v>122</v>
      </c>
    </row>
    <row r="151" s="12" customFormat="1" ht="22.8" customHeight="1">
      <c r="A151" s="12"/>
      <c r="B151" s="156"/>
      <c r="C151" s="12"/>
      <c r="D151" s="157" t="s">
        <v>72</v>
      </c>
      <c r="E151" s="167" t="s">
        <v>161</v>
      </c>
      <c r="F151" s="167" t="s">
        <v>280</v>
      </c>
      <c r="G151" s="12"/>
      <c r="H151" s="12"/>
      <c r="I151" s="159"/>
      <c r="J151" s="168">
        <f>BK151</f>
        <v>0</v>
      </c>
      <c r="K151" s="12"/>
      <c r="L151" s="156"/>
      <c r="M151" s="161"/>
      <c r="N151" s="162"/>
      <c r="O151" s="162"/>
      <c r="P151" s="163">
        <f>SUM(P152:P155)</f>
        <v>0</v>
      </c>
      <c r="Q151" s="162"/>
      <c r="R151" s="163">
        <f>SUM(R152:R155)</f>
        <v>0</v>
      </c>
      <c r="S151" s="162"/>
      <c r="T151" s="164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7" t="s">
        <v>78</v>
      </c>
      <c r="AT151" s="165" t="s">
        <v>72</v>
      </c>
      <c r="AU151" s="165" t="s">
        <v>78</v>
      </c>
      <c r="AY151" s="157" t="s">
        <v>122</v>
      </c>
      <c r="BK151" s="166">
        <f>SUM(BK152:BK155)</f>
        <v>0</v>
      </c>
    </row>
    <row r="152" s="2" customFormat="1" ht="16.5" customHeight="1">
      <c r="A152" s="36"/>
      <c r="B152" s="169"/>
      <c r="C152" s="170" t="s">
        <v>142</v>
      </c>
      <c r="D152" s="170" t="s">
        <v>124</v>
      </c>
      <c r="E152" s="171" t="s">
        <v>459</v>
      </c>
      <c r="F152" s="172" t="s">
        <v>460</v>
      </c>
      <c r="G152" s="173" t="s">
        <v>423</v>
      </c>
      <c r="H152" s="174">
        <v>1</v>
      </c>
      <c r="I152" s="175"/>
      <c r="J152" s="176">
        <f>ROUND(I152*H152,2)</f>
        <v>0</v>
      </c>
      <c r="K152" s="172" t="s">
        <v>1</v>
      </c>
      <c r="L152" s="37"/>
      <c r="M152" s="177" t="s">
        <v>1</v>
      </c>
      <c r="N152" s="178" t="s">
        <v>38</v>
      </c>
      <c r="O152" s="7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1" t="s">
        <v>88</v>
      </c>
      <c r="AT152" s="181" t="s">
        <v>124</v>
      </c>
      <c r="AU152" s="181" t="s">
        <v>82</v>
      </c>
      <c r="AY152" s="17" t="s">
        <v>122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78</v>
      </c>
      <c r="BK152" s="182">
        <f>ROUND(I152*H152,2)</f>
        <v>0</v>
      </c>
      <c r="BL152" s="17" t="s">
        <v>88</v>
      </c>
      <c r="BM152" s="181" t="s">
        <v>159</v>
      </c>
    </row>
    <row r="153" s="2" customFormat="1">
      <c r="A153" s="36"/>
      <c r="B153" s="37"/>
      <c r="C153" s="36"/>
      <c r="D153" s="183" t="s">
        <v>128</v>
      </c>
      <c r="E153" s="36"/>
      <c r="F153" s="184" t="s">
        <v>460</v>
      </c>
      <c r="G153" s="36"/>
      <c r="H153" s="36"/>
      <c r="I153" s="185"/>
      <c r="J153" s="36"/>
      <c r="K153" s="36"/>
      <c r="L153" s="37"/>
      <c r="M153" s="186"/>
      <c r="N153" s="187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128</v>
      </c>
      <c r="AU153" s="17" t="s">
        <v>82</v>
      </c>
    </row>
    <row r="154" s="13" customFormat="1">
      <c r="A154" s="13"/>
      <c r="B154" s="188"/>
      <c r="C154" s="13"/>
      <c r="D154" s="183" t="s">
        <v>129</v>
      </c>
      <c r="E154" s="189" t="s">
        <v>1</v>
      </c>
      <c r="F154" s="190" t="s">
        <v>461</v>
      </c>
      <c r="G154" s="13"/>
      <c r="H154" s="191">
        <v>1</v>
      </c>
      <c r="I154" s="192"/>
      <c r="J154" s="13"/>
      <c r="K154" s="13"/>
      <c r="L154" s="188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129</v>
      </c>
      <c r="AU154" s="189" t="s">
        <v>82</v>
      </c>
      <c r="AV154" s="13" t="s">
        <v>82</v>
      </c>
      <c r="AW154" s="13" t="s">
        <v>30</v>
      </c>
      <c r="AX154" s="13" t="s">
        <v>73</v>
      </c>
      <c r="AY154" s="189" t="s">
        <v>122</v>
      </c>
    </row>
    <row r="155" s="14" customFormat="1">
      <c r="A155" s="14"/>
      <c r="B155" s="196"/>
      <c r="C155" s="14"/>
      <c r="D155" s="183" t="s">
        <v>129</v>
      </c>
      <c r="E155" s="197" t="s">
        <v>1</v>
      </c>
      <c r="F155" s="198" t="s">
        <v>131</v>
      </c>
      <c r="G155" s="14"/>
      <c r="H155" s="199">
        <v>1</v>
      </c>
      <c r="I155" s="200"/>
      <c r="J155" s="14"/>
      <c r="K155" s="14"/>
      <c r="L155" s="196"/>
      <c r="M155" s="201"/>
      <c r="N155" s="202"/>
      <c r="O155" s="202"/>
      <c r="P155" s="202"/>
      <c r="Q155" s="202"/>
      <c r="R155" s="202"/>
      <c r="S155" s="202"/>
      <c r="T155" s="20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129</v>
      </c>
      <c r="AU155" s="197" t="s">
        <v>82</v>
      </c>
      <c r="AV155" s="14" t="s">
        <v>88</v>
      </c>
      <c r="AW155" s="14" t="s">
        <v>30</v>
      </c>
      <c r="AX155" s="14" t="s">
        <v>78</v>
      </c>
      <c r="AY155" s="197" t="s">
        <v>122</v>
      </c>
    </row>
    <row r="156" s="12" customFormat="1" ht="22.8" customHeight="1">
      <c r="A156" s="12"/>
      <c r="B156" s="156"/>
      <c r="C156" s="12"/>
      <c r="D156" s="157" t="s">
        <v>72</v>
      </c>
      <c r="E156" s="167" t="s">
        <v>379</v>
      </c>
      <c r="F156" s="167" t="s">
        <v>380</v>
      </c>
      <c r="G156" s="12"/>
      <c r="H156" s="12"/>
      <c r="I156" s="159"/>
      <c r="J156" s="168">
        <f>BK156</f>
        <v>0</v>
      </c>
      <c r="K156" s="12"/>
      <c r="L156" s="156"/>
      <c r="M156" s="161"/>
      <c r="N156" s="162"/>
      <c r="O156" s="162"/>
      <c r="P156" s="163">
        <f>SUM(P157:P168)</f>
        <v>0</v>
      </c>
      <c r="Q156" s="162"/>
      <c r="R156" s="163">
        <f>SUM(R157:R168)</f>
        <v>0</v>
      </c>
      <c r="S156" s="162"/>
      <c r="T156" s="164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7" t="s">
        <v>78</v>
      </c>
      <c r="AT156" s="165" t="s">
        <v>72</v>
      </c>
      <c r="AU156" s="165" t="s">
        <v>78</v>
      </c>
      <c r="AY156" s="157" t="s">
        <v>122</v>
      </c>
      <c r="BK156" s="166">
        <f>SUM(BK157:BK168)</f>
        <v>0</v>
      </c>
    </row>
    <row r="157" s="2" customFormat="1" ht="21.75" customHeight="1">
      <c r="A157" s="36"/>
      <c r="B157" s="169"/>
      <c r="C157" s="170" t="s">
        <v>161</v>
      </c>
      <c r="D157" s="170" t="s">
        <v>124</v>
      </c>
      <c r="E157" s="171" t="s">
        <v>381</v>
      </c>
      <c r="F157" s="172" t="s">
        <v>382</v>
      </c>
      <c r="G157" s="173" t="s">
        <v>185</v>
      </c>
      <c r="H157" s="174">
        <v>8.0899999999999999</v>
      </c>
      <c r="I157" s="175"/>
      <c r="J157" s="176">
        <f>ROUND(I157*H157,2)</f>
        <v>0</v>
      </c>
      <c r="K157" s="172" t="s">
        <v>1</v>
      </c>
      <c r="L157" s="37"/>
      <c r="M157" s="177" t="s">
        <v>1</v>
      </c>
      <c r="N157" s="178" t="s">
        <v>38</v>
      </c>
      <c r="O157" s="7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1" t="s">
        <v>88</v>
      </c>
      <c r="AT157" s="181" t="s">
        <v>124</v>
      </c>
      <c r="AU157" s="181" t="s">
        <v>82</v>
      </c>
      <c r="AY157" s="17" t="s">
        <v>122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7" t="s">
        <v>78</v>
      </c>
      <c r="BK157" s="182">
        <f>ROUND(I157*H157,2)</f>
        <v>0</v>
      </c>
      <c r="BL157" s="17" t="s">
        <v>88</v>
      </c>
      <c r="BM157" s="181" t="s">
        <v>164</v>
      </c>
    </row>
    <row r="158" s="2" customFormat="1">
      <c r="A158" s="36"/>
      <c r="B158" s="37"/>
      <c r="C158" s="36"/>
      <c r="D158" s="183" t="s">
        <v>128</v>
      </c>
      <c r="E158" s="36"/>
      <c r="F158" s="184" t="s">
        <v>382</v>
      </c>
      <c r="G158" s="36"/>
      <c r="H158" s="36"/>
      <c r="I158" s="185"/>
      <c r="J158" s="36"/>
      <c r="K158" s="36"/>
      <c r="L158" s="37"/>
      <c r="M158" s="186"/>
      <c r="N158" s="187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128</v>
      </c>
      <c r="AU158" s="17" t="s">
        <v>82</v>
      </c>
    </row>
    <row r="159" s="13" customFormat="1">
      <c r="A159" s="13"/>
      <c r="B159" s="188"/>
      <c r="C159" s="13"/>
      <c r="D159" s="183" t="s">
        <v>129</v>
      </c>
      <c r="E159" s="189" t="s">
        <v>1</v>
      </c>
      <c r="F159" s="190" t="s">
        <v>462</v>
      </c>
      <c r="G159" s="13"/>
      <c r="H159" s="191">
        <v>8.0899999999999999</v>
      </c>
      <c r="I159" s="192"/>
      <c r="J159" s="13"/>
      <c r="K159" s="13"/>
      <c r="L159" s="188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129</v>
      </c>
      <c r="AU159" s="189" t="s">
        <v>82</v>
      </c>
      <c r="AV159" s="13" t="s">
        <v>82</v>
      </c>
      <c r="AW159" s="13" t="s">
        <v>30</v>
      </c>
      <c r="AX159" s="13" t="s">
        <v>73</v>
      </c>
      <c r="AY159" s="189" t="s">
        <v>122</v>
      </c>
    </row>
    <row r="160" s="14" customFormat="1">
      <c r="A160" s="14"/>
      <c r="B160" s="196"/>
      <c r="C160" s="14"/>
      <c r="D160" s="183" t="s">
        <v>129</v>
      </c>
      <c r="E160" s="197" t="s">
        <v>1</v>
      </c>
      <c r="F160" s="198" t="s">
        <v>131</v>
      </c>
      <c r="G160" s="14"/>
      <c r="H160" s="199">
        <v>8.0899999999999999</v>
      </c>
      <c r="I160" s="200"/>
      <c r="J160" s="14"/>
      <c r="K160" s="14"/>
      <c r="L160" s="196"/>
      <c r="M160" s="201"/>
      <c r="N160" s="202"/>
      <c r="O160" s="202"/>
      <c r="P160" s="202"/>
      <c r="Q160" s="202"/>
      <c r="R160" s="202"/>
      <c r="S160" s="202"/>
      <c r="T160" s="20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7" t="s">
        <v>129</v>
      </c>
      <c r="AU160" s="197" t="s">
        <v>82</v>
      </c>
      <c r="AV160" s="14" t="s">
        <v>88</v>
      </c>
      <c r="AW160" s="14" t="s">
        <v>30</v>
      </c>
      <c r="AX160" s="14" t="s">
        <v>78</v>
      </c>
      <c r="AY160" s="197" t="s">
        <v>122</v>
      </c>
    </row>
    <row r="161" s="2" customFormat="1" ht="24.15" customHeight="1">
      <c r="A161" s="36"/>
      <c r="B161" s="169"/>
      <c r="C161" s="170" t="s">
        <v>147</v>
      </c>
      <c r="D161" s="170" t="s">
        <v>124</v>
      </c>
      <c r="E161" s="171" t="s">
        <v>386</v>
      </c>
      <c r="F161" s="172" t="s">
        <v>387</v>
      </c>
      <c r="G161" s="173" t="s">
        <v>185</v>
      </c>
      <c r="H161" s="174">
        <v>80.900000000000006</v>
      </c>
      <c r="I161" s="175"/>
      <c r="J161" s="176">
        <f>ROUND(I161*H161,2)</f>
        <v>0</v>
      </c>
      <c r="K161" s="172" t="s">
        <v>1</v>
      </c>
      <c r="L161" s="37"/>
      <c r="M161" s="177" t="s">
        <v>1</v>
      </c>
      <c r="N161" s="178" t="s">
        <v>38</v>
      </c>
      <c r="O161" s="7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1" t="s">
        <v>88</v>
      </c>
      <c r="AT161" s="181" t="s">
        <v>124</v>
      </c>
      <c r="AU161" s="181" t="s">
        <v>82</v>
      </c>
      <c r="AY161" s="17" t="s">
        <v>122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7" t="s">
        <v>78</v>
      </c>
      <c r="BK161" s="182">
        <f>ROUND(I161*H161,2)</f>
        <v>0</v>
      </c>
      <c r="BL161" s="17" t="s">
        <v>88</v>
      </c>
      <c r="BM161" s="181" t="s">
        <v>168</v>
      </c>
    </row>
    <row r="162" s="2" customFormat="1">
      <c r="A162" s="36"/>
      <c r="B162" s="37"/>
      <c r="C162" s="36"/>
      <c r="D162" s="183" t="s">
        <v>128</v>
      </c>
      <c r="E162" s="36"/>
      <c r="F162" s="184" t="s">
        <v>387</v>
      </c>
      <c r="G162" s="36"/>
      <c r="H162" s="36"/>
      <c r="I162" s="185"/>
      <c r="J162" s="36"/>
      <c r="K162" s="36"/>
      <c r="L162" s="37"/>
      <c r="M162" s="186"/>
      <c r="N162" s="187"/>
      <c r="O162" s="75"/>
      <c r="P162" s="75"/>
      <c r="Q162" s="75"/>
      <c r="R162" s="75"/>
      <c r="S162" s="75"/>
      <c r="T162" s="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128</v>
      </c>
      <c r="AU162" s="17" t="s">
        <v>82</v>
      </c>
    </row>
    <row r="163" s="13" customFormat="1">
      <c r="A163" s="13"/>
      <c r="B163" s="188"/>
      <c r="C163" s="13"/>
      <c r="D163" s="183" t="s">
        <v>129</v>
      </c>
      <c r="E163" s="189" t="s">
        <v>1</v>
      </c>
      <c r="F163" s="190" t="s">
        <v>463</v>
      </c>
      <c r="G163" s="13"/>
      <c r="H163" s="191">
        <v>80.900000000000006</v>
      </c>
      <c r="I163" s="192"/>
      <c r="J163" s="13"/>
      <c r="K163" s="13"/>
      <c r="L163" s="188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9" t="s">
        <v>129</v>
      </c>
      <c r="AU163" s="189" t="s">
        <v>82</v>
      </c>
      <c r="AV163" s="13" t="s">
        <v>82</v>
      </c>
      <c r="AW163" s="13" t="s">
        <v>30</v>
      </c>
      <c r="AX163" s="13" t="s">
        <v>73</v>
      </c>
      <c r="AY163" s="189" t="s">
        <v>122</v>
      </c>
    </row>
    <row r="164" s="14" customFormat="1">
      <c r="A164" s="14"/>
      <c r="B164" s="196"/>
      <c r="C164" s="14"/>
      <c r="D164" s="183" t="s">
        <v>129</v>
      </c>
      <c r="E164" s="197" t="s">
        <v>1</v>
      </c>
      <c r="F164" s="198" t="s">
        <v>131</v>
      </c>
      <c r="G164" s="14"/>
      <c r="H164" s="199">
        <v>80.900000000000006</v>
      </c>
      <c r="I164" s="200"/>
      <c r="J164" s="14"/>
      <c r="K164" s="14"/>
      <c r="L164" s="196"/>
      <c r="M164" s="201"/>
      <c r="N164" s="202"/>
      <c r="O164" s="202"/>
      <c r="P164" s="202"/>
      <c r="Q164" s="202"/>
      <c r="R164" s="202"/>
      <c r="S164" s="202"/>
      <c r="T164" s="20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7" t="s">
        <v>129</v>
      </c>
      <c r="AU164" s="197" t="s">
        <v>82</v>
      </c>
      <c r="AV164" s="14" t="s">
        <v>88</v>
      </c>
      <c r="AW164" s="14" t="s">
        <v>30</v>
      </c>
      <c r="AX164" s="14" t="s">
        <v>78</v>
      </c>
      <c r="AY164" s="197" t="s">
        <v>122</v>
      </c>
    </row>
    <row r="165" s="2" customFormat="1" ht="16.5" customHeight="1">
      <c r="A165" s="36"/>
      <c r="B165" s="169"/>
      <c r="C165" s="170" t="s">
        <v>172</v>
      </c>
      <c r="D165" s="170" t="s">
        <v>124</v>
      </c>
      <c r="E165" s="171" t="s">
        <v>394</v>
      </c>
      <c r="F165" s="172" t="s">
        <v>395</v>
      </c>
      <c r="G165" s="173" t="s">
        <v>185</v>
      </c>
      <c r="H165" s="174">
        <v>8.0899999999999999</v>
      </c>
      <c r="I165" s="175"/>
      <c r="J165" s="176">
        <f>ROUND(I165*H165,2)</f>
        <v>0</v>
      </c>
      <c r="K165" s="172" t="s">
        <v>1</v>
      </c>
      <c r="L165" s="37"/>
      <c r="M165" s="177" t="s">
        <v>1</v>
      </c>
      <c r="N165" s="178" t="s">
        <v>38</v>
      </c>
      <c r="O165" s="7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1" t="s">
        <v>88</v>
      </c>
      <c r="AT165" s="181" t="s">
        <v>124</v>
      </c>
      <c r="AU165" s="181" t="s">
        <v>82</v>
      </c>
      <c r="AY165" s="17" t="s">
        <v>122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7" t="s">
        <v>78</v>
      </c>
      <c r="BK165" s="182">
        <f>ROUND(I165*H165,2)</f>
        <v>0</v>
      </c>
      <c r="BL165" s="17" t="s">
        <v>88</v>
      </c>
      <c r="BM165" s="181" t="s">
        <v>175</v>
      </c>
    </row>
    <row r="166" s="2" customFormat="1">
      <c r="A166" s="36"/>
      <c r="B166" s="37"/>
      <c r="C166" s="36"/>
      <c r="D166" s="183" t="s">
        <v>128</v>
      </c>
      <c r="E166" s="36"/>
      <c r="F166" s="184" t="s">
        <v>395</v>
      </c>
      <c r="G166" s="36"/>
      <c r="H166" s="36"/>
      <c r="I166" s="185"/>
      <c r="J166" s="36"/>
      <c r="K166" s="36"/>
      <c r="L166" s="37"/>
      <c r="M166" s="186"/>
      <c r="N166" s="187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128</v>
      </c>
      <c r="AU166" s="17" t="s">
        <v>82</v>
      </c>
    </row>
    <row r="167" s="13" customFormat="1">
      <c r="A167" s="13"/>
      <c r="B167" s="188"/>
      <c r="C167" s="13"/>
      <c r="D167" s="183" t="s">
        <v>129</v>
      </c>
      <c r="E167" s="189" t="s">
        <v>1</v>
      </c>
      <c r="F167" s="190" t="s">
        <v>462</v>
      </c>
      <c r="G167" s="13"/>
      <c r="H167" s="191">
        <v>8.0899999999999999</v>
      </c>
      <c r="I167" s="192"/>
      <c r="J167" s="13"/>
      <c r="K167" s="13"/>
      <c r="L167" s="188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129</v>
      </c>
      <c r="AU167" s="189" t="s">
        <v>82</v>
      </c>
      <c r="AV167" s="13" t="s">
        <v>82</v>
      </c>
      <c r="AW167" s="13" t="s">
        <v>30</v>
      </c>
      <c r="AX167" s="13" t="s">
        <v>73</v>
      </c>
      <c r="AY167" s="189" t="s">
        <v>122</v>
      </c>
    </row>
    <row r="168" s="14" customFormat="1">
      <c r="A168" s="14"/>
      <c r="B168" s="196"/>
      <c r="C168" s="14"/>
      <c r="D168" s="183" t="s">
        <v>129</v>
      </c>
      <c r="E168" s="197" t="s">
        <v>1</v>
      </c>
      <c r="F168" s="198" t="s">
        <v>131</v>
      </c>
      <c r="G168" s="14"/>
      <c r="H168" s="199">
        <v>8.0899999999999999</v>
      </c>
      <c r="I168" s="200"/>
      <c r="J168" s="14"/>
      <c r="K168" s="14"/>
      <c r="L168" s="196"/>
      <c r="M168" s="214"/>
      <c r="N168" s="215"/>
      <c r="O168" s="215"/>
      <c r="P168" s="215"/>
      <c r="Q168" s="215"/>
      <c r="R168" s="215"/>
      <c r="S168" s="215"/>
      <c r="T168" s="21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7" t="s">
        <v>129</v>
      </c>
      <c r="AU168" s="197" t="s">
        <v>82</v>
      </c>
      <c r="AV168" s="14" t="s">
        <v>88</v>
      </c>
      <c r="AW168" s="14" t="s">
        <v>30</v>
      </c>
      <c r="AX168" s="14" t="s">
        <v>78</v>
      </c>
      <c r="AY168" s="197" t="s">
        <v>122</v>
      </c>
    </row>
    <row r="169" s="2" customFormat="1" ht="6.96" customHeight="1">
      <c r="A169" s="36"/>
      <c r="B169" s="58"/>
      <c r="C169" s="59"/>
      <c r="D169" s="59"/>
      <c r="E169" s="59"/>
      <c r="F169" s="59"/>
      <c r="G169" s="59"/>
      <c r="H169" s="59"/>
      <c r="I169" s="59"/>
      <c r="J169" s="59"/>
      <c r="K169" s="59"/>
      <c r="L169" s="37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204a - Zahořany chodník a zastávka u sil. III-11627 - Ceny KOMPET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92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464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24. 1. 2023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ROUND((SUM(BE121:BE136)),  2)</f>
        <v>0</v>
      </c>
      <c r="G33" s="36"/>
      <c r="H33" s="36"/>
      <c r="I33" s="126">
        <v>0.20999999999999999</v>
      </c>
      <c r="J33" s="125">
        <f>ROUND(((SUM(BE121:BE136))*I33),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ROUND((SUM(BF121:BF136)),  2)</f>
        <v>0</v>
      </c>
      <c r="G34" s="36"/>
      <c r="H34" s="36"/>
      <c r="I34" s="126">
        <v>0.14999999999999999</v>
      </c>
      <c r="J34" s="125">
        <f>ROUND(((SUM(BF121:BF136))*I34),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ROUND((SUM(BG121:BG136)),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ROUND((SUM(BH121:BH136)),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ROUND((SUM(BI121:BI136)),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204a - Zahořany chodník a zastávka u sil. III-11627 - Ceny KOMPET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4 - neuznatelné vedlejší ...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24. 1. 2023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95</v>
      </c>
      <c r="D94" s="127"/>
      <c r="E94" s="127"/>
      <c r="F94" s="127"/>
      <c r="G94" s="127"/>
      <c r="H94" s="127"/>
      <c r="I94" s="127"/>
      <c r="J94" s="136" t="s">
        <v>96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97</v>
      </c>
      <c r="D96" s="36"/>
      <c r="E96" s="36"/>
      <c r="F96" s="36"/>
      <c r="G96" s="36"/>
      <c r="H96" s="36"/>
      <c r="I96" s="36"/>
      <c r="J96" s="94">
        <f>J121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98</v>
      </c>
    </row>
    <row r="97" s="9" customFormat="1" ht="24.96" customHeight="1">
      <c r="A97" s="9"/>
      <c r="B97" s="138"/>
      <c r="C97" s="9"/>
      <c r="D97" s="139" t="s">
        <v>99</v>
      </c>
      <c r="E97" s="140"/>
      <c r="F97" s="140"/>
      <c r="G97" s="140"/>
      <c r="H97" s="140"/>
      <c r="I97" s="140"/>
      <c r="J97" s="141">
        <f>J122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8"/>
      <c r="C98" s="9"/>
      <c r="D98" s="139" t="s">
        <v>400</v>
      </c>
      <c r="E98" s="140"/>
      <c r="F98" s="140"/>
      <c r="G98" s="140"/>
      <c r="H98" s="140"/>
      <c r="I98" s="140"/>
      <c r="J98" s="141">
        <f>J123</f>
        <v>0</v>
      </c>
      <c r="K98" s="9"/>
      <c r="L98" s="13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2"/>
      <c r="C99" s="10"/>
      <c r="D99" s="143" t="s">
        <v>401</v>
      </c>
      <c r="E99" s="144"/>
      <c r="F99" s="144"/>
      <c r="G99" s="144"/>
      <c r="H99" s="144"/>
      <c r="I99" s="144"/>
      <c r="J99" s="145">
        <f>J126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402</v>
      </c>
      <c r="E100" s="144"/>
      <c r="F100" s="144"/>
      <c r="G100" s="144"/>
      <c r="H100" s="144"/>
      <c r="I100" s="144"/>
      <c r="J100" s="145">
        <f>J133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465</v>
      </c>
      <c r="E101" s="144"/>
      <c r="F101" s="144"/>
      <c r="G101" s="144"/>
      <c r="H101" s="144"/>
      <c r="I101" s="144"/>
      <c r="J101" s="145">
        <f>J134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107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19" t="str">
        <f>E7</f>
        <v>204a - Zahořany chodník a zastávka u sil. III-11627 - Ceny KOMPET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92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E9</f>
        <v>4 - neuznatelné vedlejší ...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F12</f>
        <v xml:space="preserve"> </v>
      </c>
      <c r="G115" s="36"/>
      <c r="H115" s="36"/>
      <c r="I115" s="30" t="s">
        <v>22</v>
      </c>
      <c r="J115" s="67" t="str">
        <f>IF(J12="","",J12)</f>
        <v>24. 1. 2023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E15</f>
        <v xml:space="preserve"> </v>
      </c>
      <c r="G117" s="36"/>
      <c r="H117" s="36"/>
      <c r="I117" s="30" t="s">
        <v>29</v>
      </c>
      <c r="J117" s="34" t="str">
        <f>E21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6"/>
      <c r="E118" s="36"/>
      <c r="F118" s="25" t="str">
        <f>IF(E18="","",E18)</f>
        <v>Vyplň údaj</v>
      </c>
      <c r="G118" s="36"/>
      <c r="H118" s="36"/>
      <c r="I118" s="30" t="s">
        <v>31</v>
      </c>
      <c r="J118" s="34" t="str">
        <f>E24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46"/>
      <c r="B120" s="147"/>
      <c r="C120" s="148" t="s">
        <v>108</v>
      </c>
      <c r="D120" s="149" t="s">
        <v>58</v>
      </c>
      <c r="E120" s="149" t="s">
        <v>54</v>
      </c>
      <c r="F120" s="149" t="s">
        <v>55</v>
      </c>
      <c r="G120" s="149" t="s">
        <v>109</v>
      </c>
      <c r="H120" s="149" t="s">
        <v>110</v>
      </c>
      <c r="I120" s="149" t="s">
        <v>111</v>
      </c>
      <c r="J120" s="149" t="s">
        <v>96</v>
      </c>
      <c r="K120" s="150" t="s">
        <v>112</v>
      </c>
      <c r="L120" s="151"/>
      <c r="M120" s="84" t="s">
        <v>1</v>
      </c>
      <c r="N120" s="85" t="s">
        <v>37</v>
      </c>
      <c r="O120" s="85" t="s">
        <v>113</v>
      </c>
      <c r="P120" s="85" t="s">
        <v>114</v>
      </c>
      <c r="Q120" s="85" t="s">
        <v>115</v>
      </c>
      <c r="R120" s="85" t="s">
        <v>116</v>
      </c>
      <c r="S120" s="85" t="s">
        <v>117</v>
      </c>
      <c r="T120" s="86" t="s">
        <v>118</v>
      </c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146"/>
    </row>
    <row r="121" s="2" customFormat="1" ht="22.8" customHeight="1">
      <c r="A121" s="36"/>
      <c r="B121" s="37"/>
      <c r="C121" s="91" t="s">
        <v>119</v>
      </c>
      <c r="D121" s="36"/>
      <c r="E121" s="36"/>
      <c r="F121" s="36"/>
      <c r="G121" s="36"/>
      <c r="H121" s="36"/>
      <c r="I121" s="36"/>
      <c r="J121" s="152">
        <f>BK121</f>
        <v>0</v>
      </c>
      <c r="K121" s="36"/>
      <c r="L121" s="37"/>
      <c r="M121" s="87"/>
      <c r="N121" s="71"/>
      <c r="O121" s="88"/>
      <c r="P121" s="153">
        <f>P122+P123</f>
        <v>0</v>
      </c>
      <c r="Q121" s="88"/>
      <c r="R121" s="153">
        <f>R122+R123</f>
        <v>0</v>
      </c>
      <c r="S121" s="88"/>
      <c r="T121" s="154">
        <f>T122+T123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72</v>
      </c>
      <c r="AU121" s="17" t="s">
        <v>98</v>
      </c>
      <c r="BK121" s="155">
        <f>BK122+BK123</f>
        <v>0</v>
      </c>
    </row>
    <row r="122" s="12" customFormat="1" ht="25.92" customHeight="1">
      <c r="A122" s="12"/>
      <c r="B122" s="156"/>
      <c r="C122" s="12"/>
      <c r="D122" s="157" t="s">
        <v>72</v>
      </c>
      <c r="E122" s="158" t="s">
        <v>120</v>
      </c>
      <c r="F122" s="158" t="s">
        <v>121</v>
      </c>
      <c r="G122" s="12"/>
      <c r="H122" s="12"/>
      <c r="I122" s="159"/>
      <c r="J122" s="160">
        <f>BK122</f>
        <v>0</v>
      </c>
      <c r="K122" s="12"/>
      <c r="L122" s="156"/>
      <c r="M122" s="161"/>
      <c r="N122" s="162"/>
      <c r="O122" s="162"/>
      <c r="P122" s="163">
        <v>0</v>
      </c>
      <c r="Q122" s="162"/>
      <c r="R122" s="163">
        <v>0</v>
      </c>
      <c r="S122" s="162"/>
      <c r="T122" s="164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7" t="s">
        <v>78</v>
      </c>
      <c r="AT122" s="165" t="s">
        <v>72</v>
      </c>
      <c r="AU122" s="165" t="s">
        <v>73</v>
      </c>
      <c r="AY122" s="157" t="s">
        <v>122</v>
      </c>
      <c r="BK122" s="166">
        <v>0</v>
      </c>
    </row>
    <row r="123" s="12" customFormat="1" ht="25.92" customHeight="1">
      <c r="A123" s="12"/>
      <c r="B123" s="156"/>
      <c r="C123" s="12"/>
      <c r="D123" s="157" t="s">
        <v>72</v>
      </c>
      <c r="E123" s="158" t="s">
        <v>412</v>
      </c>
      <c r="F123" s="158" t="s">
        <v>413</v>
      </c>
      <c r="G123" s="12"/>
      <c r="H123" s="12"/>
      <c r="I123" s="159"/>
      <c r="J123" s="160">
        <f>BK123</f>
        <v>0</v>
      </c>
      <c r="K123" s="12"/>
      <c r="L123" s="156"/>
      <c r="M123" s="161"/>
      <c r="N123" s="162"/>
      <c r="O123" s="162"/>
      <c r="P123" s="163">
        <f>P124+P125+P126+P133+P134</f>
        <v>0</v>
      </c>
      <c r="Q123" s="162"/>
      <c r="R123" s="163">
        <f>R124+R125+R126+R133+R134</f>
        <v>0</v>
      </c>
      <c r="S123" s="162"/>
      <c r="T123" s="164">
        <f>T124+T125+T126+T133+T134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7" t="s">
        <v>144</v>
      </c>
      <c r="AT123" s="165" t="s">
        <v>72</v>
      </c>
      <c r="AU123" s="165" t="s">
        <v>73</v>
      </c>
      <c r="AY123" s="157" t="s">
        <v>122</v>
      </c>
      <c r="BK123" s="166">
        <f>BK124+BK125+BK126+BK133+BK134</f>
        <v>0</v>
      </c>
    </row>
    <row r="124" s="2" customFormat="1" ht="16.5" customHeight="1">
      <c r="A124" s="36"/>
      <c r="B124" s="169"/>
      <c r="C124" s="170" t="s">
        <v>78</v>
      </c>
      <c r="D124" s="170" t="s">
        <v>124</v>
      </c>
      <c r="E124" s="171" t="s">
        <v>466</v>
      </c>
      <c r="F124" s="172" t="s">
        <v>467</v>
      </c>
      <c r="G124" s="173" t="s">
        <v>423</v>
      </c>
      <c r="H124" s="174">
        <v>1</v>
      </c>
      <c r="I124" s="175"/>
      <c r="J124" s="176">
        <f>ROUND(I124*H124,2)</f>
        <v>0</v>
      </c>
      <c r="K124" s="172" t="s">
        <v>1</v>
      </c>
      <c r="L124" s="37"/>
      <c r="M124" s="177" t="s">
        <v>1</v>
      </c>
      <c r="N124" s="178" t="s">
        <v>38</v>
      </c>
      <c r="O124" s="75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1" t="s">
        <v>88</v>
      </c>
      <c r="AT124" s="181" t="s">
        <v>124</v>
      </c>
      <c r="AU124" s="181" t="s">
        <v>78</v>
      </c>
      <c r="AY124" s="17" t="s">
        <v>122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7" t="s">
        <v>78</v>
      </c>
      <c r="BK124" s="182">
        <f>ROUND(I124*H124,2)</f>
        <v>0</v>
      </c>
      <c r="BL124" s="17" t="s">
        <v>88</v>
      </c>
      <c r="BM124" s="181" t="s">
        <v>82</v>
      </c>
    </row>
    <row r="125" s="2" customFormat="1">
      <c r="A125" s="36"/>
      <c r="B125" s="37"/>
      <c r="C125" s="36"/>
      <c r="D125" s="183" t="s">
        <v>128</v>
      </c>
      <c r="E125" s="36"/>
      <c r="F125" s="184" t="s">
        <v>467</v>
      </c>
      <c r="G125" s="36"/>
      <c r="H125" s="36"/>
      <c r="I125" s="185"/>
      <c r="J125" s="36"/>
      <c r="K125" s="36"/>
      <c r="L125" s="37"/>
      <c r="M125" s="186"/>
      <c r="N125" s="187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128</v>
      </c>
      <c r="AU125" s="17" t="s">
        <v>78</v>
      </c>
    </row>
    <row r="126" s="12" customFormat="1" ht="22.8" customHeight="1">
      <c r="A126" s="12"/>
      <c r="B126" s="156"/>
      <c r="C126" s="12"/>
      <c r="D126" s="157" t="s">
        <v>72</v>
      </c>
      <c r="E126" s="167" t="s">
        <v>419</v>
      </c>
      <c r="F126" s="167" t="s">
        <v>420</v>
      </c>
      <c r="G126" s="12"/>
      <c r="H126" s="12"/>
      <c r="I126" s="159"/>
      <c r="J126" s="168">
        <f>BK126</f>
        <v>0</v>
      </c>
      <c r="K126" s="12"/>
      <c r="L126" s="156"/>
      <c r="M126" s="161"/>
      <c r="N126" s="162"/>
      <c r="O126" s="162"/>
      <c r="P126" s="163">
        <f>SUM(P127:P132)</f>
        <v>0</v>
      </c>
      <c r="Q126" s="162"/>
      <c r="R126" s="163">
        <f>SUM(R127:R132)</f>
        <v>0</v>
      </c>
      <c r="S126" s="162"/>
      <c r="T126" s="164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7" t="s">
        <v>144</v>
      </c>
      <c r="AT126" s="165" t="s">
        <v>72</v>
      </c>
      <c r="AU126" s="165" t="s">
        <v>78</v>
      </c>
      <c r="AY126" s="157" t="s">
        <v>122</v>
      </c>
      <c r="BK126" s="166">
        <f>SUM(BK127:BK132)</f>
        <v>0</v>
      </c>
    </row>
    <row r="127" s="2" customFormat="1" ht="21.75" customHeight="1">
      <c r="A127" s="36"/>
      <c r="B127" s="169"/>
      <c r="C127" s="170" t="s">
        <v>82</v>
      </c>
      <c r="D127" s="170" t="s">
        <v>124</v>
      </c>
      <c r="E127" s="171" t="s">
        <v>468</v>
      </c>
      <c r="F127" s="172" t="s">
        <v>469</v>
      </c>
      <c r="G127" s="173" t="s">
        <v>416</v>
      </c>
      <c r="H127" s="174">
        <v>1</v>
      </c>
      <c r="I127" s="175"/>
      <c r="J127" s="176">
        <f>ROUND(I127*H127,2)</f>
        <v>0</v>
      </c>
      <c r="K127" s="172" t="s">
        <v>1</v>
      </c>
      <c r="L127" s="37"/>
      <c r="M127" s="177" t="s">
        <v>1</v>
      </c>
      <c r="N127" s="178" t="s">
        <v>38</v>
      </c>
      <c r="O127" s="75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1" t="s">
        <v>88</v>
      </c>
      <c r="AT127" s="181" t="s">
        <v>124</v>
      </c>
      <c r="AU127" s="181" t="s">
        <v>82</v>
      </c>
      <c r="AY127" s="17" t="s">
        <v>122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78</v>
      </c>
      <c r="BK127" s="182">
        <f>ROUND(I127*H127,2)</f>
        <v>0</v>
      </c>
      <c r="BL127" s="17" t="s">
        <v>88</v>
      </c>
      <c r="BM127" s="181" t="s">
        <v>88</v>
      </c>
    </row>
    <row r="128" s="2" customFormat="1">
      <c r="A128" s="36"/>
      <c r="B128" s="37"/>
      <c r="C128" s="36"/>
      <c r="D128" s="183" t="s">
        <v>128</v>
      </c>
      <c r="E128" s="36"/>
      <c r="F128" s="184" t="s">
        <v>469</v>
      </c>
      <c r="G128" s="36"/>
      <c r="H128" s="36"/>
      <c r="I128" s="185"/>
      <c r="J128" s="36"/>
      <c r="K128" s="36"/>
      <c r="L128" s="37"/>
      <c r="M128" s="186"/>
      <c r="N128" s="187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128</v>
      </c>
      <c r="AU128" s="17" t="s">
        <v>82</v>
      </c>
    </row>
    <row r="129" s="2" customFormat="1" ht="16.5" customHeight="1">
      <c r="A129" s="36"/>
      <c r="B129" s="169"/>
      <c r="C129" s="170" t="s">
        <v>85</v>
      </c>
      <c r="D129" s="170" t="s">
        <v>124</v>
      </c>
      <c r="E129" s="171" t="s">
        <v>470</v>
      </c>
      <c r="F129" s="172" t="s">
        <v>471</v>
      </c>
      <c r="G129" s="173" t="s">
        <v>423</v>
      </c>
      <c r="H129" s="174">
        <v>1</v>
      </c>
      <c r="I129" s="175"/>
      <c r="J129" s="176">
        <f>ROUND(I129*H129,2)</f>
        <v>0</v>
      </c>
      <c r="K129" s="172" t="s">
        <v>1</v>
      </c>
      <c r="L129" s="37"/>
      <c r="M129" s="177" t="s">
        <v>1</v>
      </c>
      <c r="N129" s="178" t="s">
        <v>38</v>
      </c>
      <c r="O129" s="75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1" t="s">
        <v>88</v>
      </c>
      <c r="AT129" s="181" t="s">
        <v>124</v>
      </c>
      <c r="AU129" s="181" t="s">
        <v>82</v>
      </c>
      <c r="AY129" s="17" t="s">
        <v>122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7" t="s">
        <v>78</v>
      </c>
      <c r="BK129" s="182">
        <f>ROUND(I129*H129,2)</f>
        <v>0</v>
      </c>
      <c r="BL129" s="17" t="s">
        <v>88</v>
      </c>
      <c r="BM129" s="181" t="s">
        <v>138</v>
      </c>
    </row>
    <row r="130" s="2" customFormat="1">
      <c r="A130" s="36"/>
      <c r="B130" s="37"/>
      <c r="C130" s="36"/>
      <c r="D130" s="183" t="s">
        <v>128</v>
      </c>
      <c r="E130" s="36"/>
      <c r="F130" s="184" t="s">
        <v>471</v>
      </c>
      <c r="G130" s="36"/>
      <c r="H130" s="36"/>
      <c r="I130" s="185"/>
      <c r="J130" s="36"/>
      <c r="K130" s="36"/>
      <c r="L130" s="37"/>
      <c r="M130" s="186"/>
      <c r="N130" s="187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128</v>
      </c>
      <c r="AU130" s="17" t="s">
        <v>82</v>
      </c>
    </row>
    <row r="131" s="2" customFormat="1" ht="16.5" customHeight="1">
      <c r="A131" s="36"/>
      <c r="B131" s="169"/>
      <c r="C131" s="170" t="s">
        <v>88</v>
      </c>
      <c r="D131" s="170" t="s">
        <v>124</v>
      </c>
      <c r="E131" s="171" t="s">
        <v>472</v>
      </c>
      <c r="F131" s="172" t="s">
        <v>473</v>
      </c>
      <c r="G131" s="173" t="s">
        <v>423</v>
      </c>
      <c r="H131" s="174">
        <v>1</v>
      </c>
      <c r="I131" s="175"/>
      <c r="J131" s="176">
        <f>ROUND(I131*H131,2)</f>
        <v>0</v>
      </c>
      <c r="K131" s="172" t="s">
        <v>1</v>
      </c>
      <c r="L131" s="37"/>
      <c r="M131" s="177" t="s">
        <v>1</v>
      </c>
      <c r="N131" s="178" t="s">
        <v>38</v>
      </c>
      <c r="O131" s="75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1" t="s">
        <v>88</v>
      </c>
      <c r="AT131" s="181" t="s">
        <v>124</v>
      </c>
      <c r="AU131" s="181" t="s">
        <v>82</v>
      </c>
      <c r="AY131" s="17" t="s">
        <v>122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78</v>
      </c>
      <c r="BK131" s="182">
        <f>ROUND(I131*H131,2)</f>
        <v>0</v>
      </c>
      <c r="BL131" s="17" t="s">
        <v>88</v>
      </c>
      <c r="BM131" s="181" t="s">
        <v>142</v>
      </c>
    </row>
    <row r="132" s="2" customFormat="1">
      <c r="A132" s="36"/>
      <c r="B132" s="37"/>
      <c r="C132" s="36"/>
      <c r="D132" s="183" t="s">
        <v>128</v>
      </c>
      <c r="E132" s="36"/>
      <c r="F132" s="184" t="s">
        <v>473</v>
      </c>
      <c r="G132" s="36"/>
      <c r="H132" s="36"/>
      <c r="I132" s="185"/>
      <c r="J132" s="36"/>
      <c r="K132" s="36"/>
      <c r="L132" s="37"/>
      <c r="M132" s="186"/>
      <c r="N132" s="187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128</v>
      </c>
      <c r="AU132" s="17" t="s">
        <v>82</v>
      </c>
    </row>
    <row r="133" s="12" customFormat="1" ht="22.8" customHeight="1">
      <c r="A133" s="12"/>
      <c r="B133" s="156"/>
      <c r="C133" s="12"/>
      <c r="D133" s="157" t="s">
        <v>72</v>
      </c>
      <c r="E133" s="167" t="s">
        <v>426</v>
      </c>
      <c r="F133" s="167" t="s">
        <v>427</v>
      </c>
      <c r="G133" s="12"/>
      <c r="H133" s="12"/>
      <c r="I133" s="159"/>
      <c r="J133" s="168">
        <f>BK133</f>
        <v>0</v>
      </c>
      <c r="K133" s="12"/>
      <c r="L133" s="156"/>
      <c r="M133" s="161"/>
      <c r="N133" s="162"/>
      <c r="O133" s="162"/>
      <c r="P133" s="163">
        <v>0</v>
      </c>
      <c r="Q133" s="162"/>
      <c r="R133" s="163">
        <v>0</v>
      </c>
      <c r="S133" s="162"/>
      <c r="T133" s="164"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7" t="s">
        <v>144</v>
      </c>
      <c r="AT133" s="165" t="s">
        <v>72</v>
      </c>
      <c r="AU133" s="165" t="s">
        <v>78</v>
      </c>
      <c r="AY133" s="157" t="s">
        <v>122</v>
      </c>
      <c r="BK133" s="166">
        <v>0</v>
      </c>
    </row>
    <row r="134" s="12" customFormat="1" ht="22.8" customHeight="1">
      <c r="A134" s="12"/>
      <c r="B134" s="156"/>
      <c r="C134" s="12"/>
      <c r="D134" s="157" t="s">
        <v>72</v>
      </c>
      <c r="E134" s="167" t="s">
        <v>474</v>
      </c>
      <c r="F134" s="167" t="s">
        <v>475</v>
      </c>
      <c r="G134" s="12"/>
      <c r="H134" s="12"/>
      <c r="I134" s="159"/>
      <c r="J134" s="168">
        <f>BK134</f>
        <v>0</v>
      </c>
      <c r="K134" s="12"/>
      <c r="L134" s="156"/>
      <c r="M134" s="161"/>
      <c r="N134" s="162"/>
      <c r="O134" s="162"/>
      <c r="P134" s="163">
        <f>SUM(P135:P136)</f>
        <v>0</v>
      </c>
      <c r="Q134" s="162"/>
      <c r="R134" s="163">
        <f>SUM(R135:R136)</f>
        <v>0</v>
      </c>
      <c r="S134" s="162"/>
      <c r="T134" s="164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7" t="s">
        <v>144</v>
      </c>
      <c r="AT134" s="165" t="s">
        <v>72</v>
      </c>
      <c r="AU134" s="165" t="s">
        <v>78</v>
      </c>
      <c r="AY134" s="157" t="s">
        <v>122</v>
      </c>
      <c r="BK134" s="166">
        <f>SUM(BK135:BK136)</f>
        <v>0</v>
      </c>
    </row>
    <row r="135" s="2" customFormat="1" ht="21.75" customHeight="1">
      <c r="A135" s="36"/>
      <c r="B135" s="169"/>
      <c r="C135" s="170" t="s">
        <v>144</v>
      </c>
      <c r="D135" s="170" t="s">
        <v>124</v>
      </c>
      <c r="E135" s="171" t="s">
        <v>476</v>
      </c>
      <c r="F135" s="172" t="s">
        <v>477</v>
      </c>
      <c r="G135" s="173" t="s">
        <v>423</v>
      </c>
      <c r="H135" s="174">
        <v>1</v>
      </c>
      <c r="I135" s="175"/>
      <c r="J135" s="176">
        <f>ROUND(I135*H135,2)</f>
        <v>0</v>
      </c>
      <c r="K135" s="172" t="s">
        <v>1</v>
      </c>
      <c r="L135" s="37"/>
      <c r="M135" s="177" t="s">
        <v>1</v>
      </c>
      <c r="N135" s="178" t="s">
        <v>38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88</v>
      </c>
      <c r="AT135" s="181" t="s">
        <v>124</v>
      </c>
      <c r="AU135" s="181" t="s">
        <v>82</v>
      </c>
      <c r="AY135" s="17" t="s">
        <v>122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78</v>
      </c>
      <c r="BK135" s="182">
        <f>ROUND(I135*H135,2)</f>
        <v>0</v>
      </c>
      <c r="BL135" s="17" t="s">
        <v>88</v>
      </c>
      <c r="BM135" s="181" t="s">
        <v>147</v>
      </c>
    </row>
    <row r="136" s="2" customFormat="1">
      <c r="A136" s="36"/>
      <c r="B136" s="37"/>
      <c r="C136" s="36"/>
      <c r="D136" s="183" t="s">
        <v>128</v>
      </c>
      <c r="E136" s="36"/>
      <c r="F136" s="184" t="s">
        <v>477</v>
      </c>
      <c r="G136" s="36"/>
      <c r="H136" s="36"/>
      <c r="I136" s="185"/>
      <c r="J136" s="36"/>
      <c r="K136" s="36"/>
      <c r="L136" s="37"/>
      <c r="M136" s="217"/>
      <c r="N136" s="218"/>
      <c r="O136" s="219"/>
      <c r="P136" s="219"/>
      <c r="Q136" s="219"/>
      <c r="R136" s="219"/>
      <c r="S136" s="219"/>
      <c r="T136" s="22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128</v>
      </c>
      <c r="AU136" s="17" t="s">
        <v>82</v>
      </c>
    </row>
    <row r="137" s="2" customFormat="1" ht="6.96" customHeight="1">
      <c r="A137" s="36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37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 KM</dc:creator>
  <cp:lastModifiedBy>MK KM</cp:lastModifiedBy>
  <dcterms:created xsi:type="dcterms:W3CDTF">2023-01-24T07:23:36Z</dcterms:created>
  <dcterms:modified xsi:type="dcterms:W3CDTF">2023-01-24T07:23:38Z</dcterms:modified>
</cp:coreProperties>
</file>